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63" documentId="120_S{2AC9BD13-BADA-5192-A53E-5A8FF88502F6}" xr6:coauthVersionLast="47" xr6:coauthVersionMax="47" xr10:uidLastSave="{1D5060AF-1E09-42C5-B2E4-4A0300E9C17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G7" i="5"/>
  <c r="G8" i="5"/>
  <c r="I8"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<sst xmlns="http://schemas.openxmlformats.org/spreadsheetml/2006/main" count="181527" uniqueCount="39140">
  <si>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</si>
  <si>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</si>
  <si>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</si>
  <si>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</si>
  <si>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</si>
  <si>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</si>
  <si>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</si>
  <si>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</si>
  <si>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</si>
  <si>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</si>
  <si>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</si>
  <si>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</si>
  <si>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</si>
  <si>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</si>
  <si>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</si>
  <si>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</si>
  <si>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</si>
  <si>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</si>
  <si>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</si>
  <si>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</si>
  <si>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</si>
  <si>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</si>
  <si>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</si>
  <si>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</si>
  <si>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</si>
  <si>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</si>
  <si>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</si>
  <si>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</si>
  <si>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</si>
  <si>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</si>
  <si>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</si>
  <si>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</si>
  <si>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</si>
  <si>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</si>
  <si>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</si>
  <si>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</si>
  <si>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</si>
  <si>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</si>
  <si>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</si>
  <si>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</si>
  <si>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</si>
  <si>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</si>
  <si>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</si>
  <si>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</si>
  <si>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</si>
  <si>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</si>
  <si>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</si>
  <si>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</si>
  <si>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</si>
  <si>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</si>
  <si>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</si>
  <si>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</si>
  <si>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</si>
  <si>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</si>
  <si>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</si>
  <si>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</si>
  <si>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</si>
  <si>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</si>
  <si>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</si>
  <si>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</si>
  <si>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</si>
  <si>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</si>
  <si>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</si>
  <si>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</si>
  <si>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</si>
  <si>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</si>
  <si>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</si>
  <si>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</si>
  <si>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</si>
  <si>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</si>
  <si>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</si>
  <si>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</si>
  <si>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</si>
  <si>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</si>
  <si>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</si>
  <si>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</si>
  <si>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</si>
  <si>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</si>
  <si>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</si>
  <si>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</si>
  <si>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</si>
  <si>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</si>
  <si>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</si>
  <si>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</si>
  <si>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</si>
  <si>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</si>
  <si>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</si>
  <si>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</si>
  <si>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</si>
  <si>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</si>
  <si>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</si>
  <si>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</si>
  <si>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</si>
  <si>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</si>
  <si>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</si>
  <si>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</si>
  <si>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</si>
  <si>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</si>
  <si>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</si>
  <si>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</si>
  <si>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</si>
  <si>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</si>
  <si>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</si>
  <si>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</si>
  <si>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</si>
  <si>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</si>
  <si>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</si>
  <si>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</si>
  <si>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</si>
  <si>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</si>
  <si>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</si>
  <si>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</si>
  <si>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</si>
  <si>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</si>
  <si>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</si>
  <si>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</si>
  <si>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</si>
  <si>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</si>
  <si>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</si>
  <si>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</si>
  <si>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</si>
  <si>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</si>
  <si>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</si>
  <si>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</si>
  <si>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</si>
  <si>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</si>
  <si>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</si>
  <si>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</si>
  <si>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</si>
  <si>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</si>
  <si>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</si>
  <si>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</si>
  <si>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</si>
  <si>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</si>
  <si>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</si>
  <si>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</si>
  <si>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</si>
  <si>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</si>
  <si>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</si>
  <si>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</si>
  <si>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</si>
  <si>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</si>
  <si>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</si>
  <si>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</si>
  <si>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</si>
  <si>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</si>
  <si>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</si>
  <si>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</si>
  <si>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</si>
  <si>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</si>
  <si>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</si>
  <si>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</si>
  <si>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</si>
  <si>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</si>
  <si>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</si>
  <si>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</si>
  <si>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</si>
  <si>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</si>
  <si>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</si>
  <si>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</si>
  <si>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</si>
  <si>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</si>
  <si>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</si>
  <si>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</si>
  <si>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</si>
  <si>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</si>
  <si>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</si>
  <si>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</si>
  <si>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</si>
  <si>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</si>
  <si>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</si>
  <si>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</si>
  <si>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</si>
  <si>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</si>
  <si>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</si>
  <si>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</si>
  <si>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</si>
  <si>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</si>
  <si>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</si>
  <si>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</si>
  <si>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</si>
  <si>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</si>
  <si>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</si>
  <si>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</si>
  <si>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</si>
  <si>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</si>
  <si>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</si>
  <si>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</si>
  <si>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</si>
  <si>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</si>
  <si>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</si>
  <si>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</si>
  <si>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</si>
  <si>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</si>
  <si>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</si>
  <si>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</si>
  <si>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</si>
  <si>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</si>
  <si>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</si>
  <si>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</si>
  <si>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</si>
  <si>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</si>
  <si>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</si>
  <si>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</si>
  <si>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</si>
  <si>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</si>
  <si>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</si>
  <si>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</si>
  <si>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</si>
  <si>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</si>
  <si>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</si>
  <si>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</si>
  <si>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</si>
  <si>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</si>
  <si>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</si>
  <si>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</si>
  <si>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</si>
  <si>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</si>
  <si>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</si>
  <si>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</si>
  <si>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</si>
  <si>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</si>
  <si>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</si>
  <si>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</si>
  <si>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</si>
  <si>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</si>
  <si>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</si>
  <si>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</si>
  <si>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</si>
  <si>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</si>
  <si>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</si>
  <si>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</si>
  <si>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</si>
  <si>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</si>
  <si>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</si>
  <si>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</si>
  <si>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</si>
  <si>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</si>
  <si>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</si>
  <si>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</si>
  <si>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</si>
  <si>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</si>
  <si>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</si>
  <si>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</si>
  <si>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</si>
  <si>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</si>
  <si>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</si>
  <si>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</si>
  <si>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</si>
  <si>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</si>
  <si>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</si>
  <si>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</si>
  <si>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</si>
  <si>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</si>
  <si>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</si>
  <si>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</si>
  <si>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</si>
  <si>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</si>
  <si>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</si>
  <si>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</si>
  <si>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</si>
  <si>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</si>
  <si>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</si>
  <si>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</si>
  <si>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</si>
  <si>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</si>
  <si>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</si>
  <si>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</si>
  <si>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</si>
  <si>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</si>
  <si>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</si>
  <si>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</si>
  <si>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</si>
  <si>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</si>
  <si>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</si>
  <si>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</si>
  <si>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</si>
  <si>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</si>
  <si>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</si>
  <si>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</si>
  <si>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</si>
  <si>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</si>
  <si>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</si>
  <si>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</si>
  <si>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</si>
  <si>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</si>
  <si>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</si>
  <si>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</si>
  <si>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</si>
  <si>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</si>
  <si>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</si>
  <si>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</si>
  <si>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</si>
  <si>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</si>
  <si>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</si>
  <si>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</si>
  <si>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</si>
  <si>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</si>
  <si>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</si>
  <si>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</si>
  <si>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</si>
  <si>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</si>
  <si>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</si>
  <si>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</si>
  <si>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</si>
  <si>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</si>
  <si>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</si>
  <si>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</si>
  <si>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</si>
  <si>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</si>
  <si>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</si>
  <si>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</si>
  <si>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</si>
  <si>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</si>
  <si>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</si>
  <si>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</si>
  <si>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</si>
  <si>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</si>
  <si>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</si>
  <si>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</si>
  <si>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</si>
  <si>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</si>
  <si>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</si>
  <si>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</si>
  <si>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</si>
  <si>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</si>
  <si>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</si>
  <si>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</si>
  <si>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</si>
  <si>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</si>
  <si>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</si>
  <si>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</si>
  <si>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</si>
  <si>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</si>
  <si>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</si>
  <si>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</si>
  <si>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</si>
  <si>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</si>
  <si>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</si>
  <si>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</si>
  <si>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</si>
  <si>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</si>
  <si>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</si>
  <si>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</si>
  <si>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</si>
  <si>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</si>
  <si>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</si>
  <si>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</si>
  <si>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</si>
  <si>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</si>
  <si>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</si>
  <si>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</si>
  <si>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</si>
  <si>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</si>
  <si>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</si>
  <si>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</si>
  <si>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</si>
  <si>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</si>
  <si>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</si>
  <si>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</si>
  <si>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</si>
  <si>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</si>
  <si>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</si>
  <si>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</si>
  <si>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</si>
  <si>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</si>
  <si>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</si>
  <si>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</si>
  <si>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</si>
  <si>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</si>
  <si>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</si>
  <si>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</si>
  <si>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</si>
  <si>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</si>
  <si>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</si>
  <si>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</si>
  <si>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</si>
  <si>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</si>
  <si>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</si>
  <si>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</si>
  <si>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</si>
  <si>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</si>
  <si>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</si>
  <si>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</si>
  <si>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</si>
  <si>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</si>
  <si>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</si>
  <si>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</si>
  <si>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</si>
  <si>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</si>
  <si>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</si>
  <si>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</si>
  <si>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</si>
  <si>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</si>
  <si>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</si>
  <si>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</si>
  <si>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</si>
  <si>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</si>
  <si>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</si>
  <si>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</si>
  <si>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</si>
  <si>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</si>
  <si>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</si>
  <si>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</si>
  <si>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</si>
  <si>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</si>
  <si>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</si>
  <si>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</si>
  <si>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</si>
  <si>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</si>
  <si>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</si>
  <si>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</si>
  <si>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</si>
  <si>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</si>
  <si>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</si>
  <si>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</si>
  <si>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</si>
  <si>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</si>
  <si>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</si>
  <si>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</si>
  <si>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</si>
  <si>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</si>
  <si>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</si>
  <si>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</si>
  <si>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</si>
  <si>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</si>
  <si>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</si>
  <si>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</si>
  <si>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</si>
  <si>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</si>
  <si>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</si>
  <si>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</si>
  <si>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</si>
  <si>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</si>
  <si>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</si>
  <si>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</si>
  <si>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</si>
  <si>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</si>
  <si>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</si>
  <si>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</si>
  <si>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</si>
  <si>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</si>
  <si>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</si>
  <si>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</si>
  <si>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</si>
  <si>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</si>
  <si>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</si>
  <si>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</si>
  <si>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</si>
  <si>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</si>
  <si>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</si>
  <si>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</si>
  <si>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</si>
  <si>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</si>
  <si>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</si>
  <si>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</si>
  <si>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</si>
  <si>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</si>
  <si>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</si>
  <si>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</si>
  <si>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</si>
  <si>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</si>
  <si>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</si>
  <si>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</si>
  <si>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</si>
  <si>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</si>
  <si>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</si>
  <si>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</si>
  <si>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</si>
  <si>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</si>
  <si>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</si>
  <si>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</si>
  <si>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</si>
  <si>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</si>
  <si>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</si>
  <si>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</si>
  <si>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</si>
  <si>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</si>
  <si>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</si>
  <si>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</si>
  <si>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</si>
  <si>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</si>
  <si>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</si>
  <si>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</si>
  <si>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</si>
  <si>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</si>
  <si>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</si>
  <si>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</si>
  <si>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</si>
  <si>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</si>
  <si>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</si>
  <si>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</si>
  <si>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</si>
  <si>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</si>
  <si>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</si>
  <si>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</si>
  <si>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</si>
  <si>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</si>
  <si>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</si>
  <si>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</si>
  <si>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</si>
  <si>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</si>
  <si>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</si>
  <si>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</si>
  <si>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</si>
  <si>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</si>
  <si>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</si>
  <si>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</si>
  <si>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</si>
  <si>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</si>
  <si>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</si>
  <si>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</si>
  <si>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</si>
  <si>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</si>
  <si>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</si>
  <si>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</si>
  <si>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</si>
  <si>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</si>
  <si>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</si>
  <si>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</si>
  <si>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</si>
  <si>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</si>
  <si>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</si>
  <si>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</si>
  <si>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</si>
  <si>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</si>
  <si>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</si>
  <si>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</si>
  <si>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</si>
  <si>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</si>
  <si>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</si>
  <si>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</si>
  <si>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</si>
  <si>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</si>
  <si>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</si>
  <si>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</si>
  <si>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</si>
  <si>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</si>
  <si>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</si>
  <si>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</si>
  <si>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</si>
  <si>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</si>
  <si>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</si>
  <si>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</si>
  <si>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</si>
  <si>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</si>
  <si>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</si>
  <si>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</si>
  <si>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</si>
  <si>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</si>
  <si>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</si>
  <si>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</si>
  <si>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</si>
  <si>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</si>
  <si>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</si>
  <si>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</si>
  <si>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</si>
  <si>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</si>
  <si>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</si>
  <si>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</si>
  <si>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</si>
  <si>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</si>
  <si>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</si>
  <si>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</si>
  <si>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</si>
  <si>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</si>
  <si>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</si>
  <si>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</si>
  <si>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</si>
  <si>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</si>
  <si>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</si>
  <si>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</si>
  <si>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</si>
  <si>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</si>
  <si>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</si>
  <si>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</si>
  <si>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</si>
  <si>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</si>
  <si>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</si>
  <si>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</si>
  <si>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</si>
  <si>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</si>
  <si>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</si>
  <si>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</si>
  <si>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</si>
  <si>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</si>
  <si>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</si>
  <si>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</si>
  <si>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</si>
  <si>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</si>
  <si>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</si>
  <si>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</si>
  <si>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</si>
  <si>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</si>
  <si>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</si>
  <si>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</si>
  <si>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</si>
  <si>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</si>
  <si>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</si>
  <si>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</si>
  <si>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</si>
  <si>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</si>
  <si>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</si>
  <si>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</si>
  <si>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</si>
  <si>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</si>
  <si>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</si>
  <si>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</si>
  <si>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</si>
  <si>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</si>
  <si>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</si>
  <si>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</si>
  <si>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</si>
  <si>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</si>
  <si>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</si>
  <si>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</si>
  <si>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</si>
  <si>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</si>
  <si>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</si>
  <si>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</si>
  <si>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</si>
  <si>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</si>
  <si>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</si>
  <si>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</si>
  <si>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</si>
  <si>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</si>
  <si>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</si>
  <si>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</si>
  <si>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</si>
  <si>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</si>
  <si>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</si>
  <si>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</si>
  <si>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</si>
  <si>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</si>
  <si>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</si>
  <si>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</si>
  <si>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</si>
  <si>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</si>
  <si>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</si>
  <si>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</si>
  <si>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</si>
  <si>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</si>
  <si>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</si>
  <si>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</si>
  <si>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</si>
  <si>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</si>
  <si>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</si>
  <si>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</si>
  <si>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</si>
  <si>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</si>
  <si>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</si>
  <si>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</si>
  <si>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</si>
  <si>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</si>
  <si>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</si>
  <si>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</si>
  <si>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</si>
  <si>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</si>
  <si>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</si>
  <si>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</si>
  <si>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</si>
  <si>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</si>
  <si>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</si>
  <si>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</si>
  <si>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</si>
  <si>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</si>
  <si>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</si>
  <si>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</si>
  <si>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</si>
  <si>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</si>
  <si>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</si>
  <si>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</si>
  <si>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</si>
  <si>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</si>
  <si>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</si>
  <si>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</si>
  <si>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</si>
  <si>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</si>
  <si>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</si>
  <si>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</si>
  <si>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</si>
  <si>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</si>
  <si>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</si>
  <si>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</si>
  <si>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</si>
  <si>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</si>
  <si>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</si>
  <si>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</si>
  <si>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</si>
  <si>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</si>
  <si>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</si>
  <si>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</si>
  <si>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</si>
  <si>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</si>
  <si>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</si>
  <si>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</si>
  <si>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</si>
  <si>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</si>
  <si>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</si>
  <si>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</si>
  <si>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</si>
  <si>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</si>
  <si>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</si>
  <si>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</si>
  <si>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</si>
  <si>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</si>
  <si>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</si>
  <si>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</si>
  <si>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</si>
  <si>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</si>
  <si>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</si>
  <si>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</si>
  <si>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</si>
  <si>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</si>
  <si>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</si>
  <si>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</si>
  <si>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</si>
  <si>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</si>
  <si>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</si>
  <si>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</si>
  <si>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</si>
  <si>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</si>
  <si>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</si>
  <si>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</si>
  <si>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</si>
  <si>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</si>
  <si>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</si>
  <si>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</si>
  <si>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</si>
  <si>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</si>
  <si>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</si>
  <si>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</si>
  <si>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</si>
  <si>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</si>
  <si>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</si>
  <si>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</si>
  <si>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</si>
  <si>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</si>
  <si>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</si>
  <si>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</si>
  <si>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</si>
  <si>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</si>
  <si>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</si>
  <si>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</si>
  <si>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</si>
  <si>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</si>
  <si>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</si>
  <si>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</si>
  <si>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</si>
  <si>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</si>
  <si>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</si>
  <si>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</si>
  <si>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</si>
  <si>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</si>
  <si>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</si>
  <si>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</si>
  <si>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</si>
  <si>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</si>
  <si>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</si>
  <si>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</si>
  <si>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</si>
  <si>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</si>
  <si>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</si>
  <si>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</si>
  <si>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</si>
  <si>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</si>
  <si>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</si>
  <si>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</si>
  <si>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</si>
  <si>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</si>
  <si>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</si>
  <si>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</si>
  <si>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</si>
  <si>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</si>
  <si>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</si>
  <si>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</si>
  <si>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</si>
  <si>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</si>
  <si>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</si>
  <si>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</si>
  <si>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</si>
  <si>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</si>
  <si>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</si>
  <si>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</si>
  <si>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</si>
  <si>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</si>
  <si>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</si>
  <si>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</si>
  <si>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</si>
  <si>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</si>
  <si>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</si>
  <si>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</si>
  <si>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</si>
  <si>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</si>
  <si>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</si>
  <si>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</si>
  <si>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</si>
  <si>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</si>
  <si>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</si>
  <si>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</si>
  <si>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</si>
  <si>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</si>
  <si>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</si>
  <si>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</si>
  <si>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</si>
  <si>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</si>
  <si>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</si>
  <si>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</si>
  <si>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</si>
  <si>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</si>
  <si>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</si>
  <si>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</si>
  <si>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</si>
  <si>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</si>
  <si>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</si>
  <si>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</si>
  <si>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</si>
  <si>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</si>
  <si>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</si>
  <si>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</si>
  <si>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</si>
  <si>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</si>
  <si>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</si>
  <si>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</si>
  <si>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</si>
  <si>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</si>
  <si>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</si>
  <si>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</si>
  <si>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</si>
  <si>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</si>
  <si>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</si>
  <si>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</si>
  <si>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</si>
  <si>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</si>
  <si>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</si>
  <si>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</si>
  <si>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</si>
  <si>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</si>
  <si>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</si>
  <si>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</si>
  <si>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</si>
  <si>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</si>
  <si>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</si>
  <si>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</si>
  <si>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</si>
  <si>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</si>
  <si>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</si>
  <si>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</si>
  <si>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</si>
  <si>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</si>
  <si>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</si>
  <si>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</si>
  <si>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</si>
  <si>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</si>
  <si>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</si>
  <si>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</si>
  <si>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</si>
  <si>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</si>
  <si>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</si>
  <si>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</si>
  <si>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</si>
  <si>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</si>
  <si>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</si>
  <si>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</si>
  <si>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</si>
  <si>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</si>
  <si>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</si>
  <si>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</si>
  <si>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</si>
  <si>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</si>
  <si>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</si>
  <si>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</si>
  <si>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</si>
  <si>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</si>
  <si>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</si>
  <si>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</si>
  <si>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</si>
  <si>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</si>
  <si>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</si>
  <si>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</si>
  <si>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</si>
  <si>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</si>
  <si>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</si>
  <si>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</si>
  <si>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</si>
  <si>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</si>
  <si>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</si>
  <si>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</si>
  <si>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</si>
  <si>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</si>
  <si>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</si>
  <si>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</si>
  <si>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</si>
  <si>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</si>
  <si>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</si>
  <si>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</si>
  <si>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</si>
  <si>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</si>
  <si>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</si>
  <si>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</si>
  <si>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</si>
  <si>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</si>
  <si>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</si>
  <si>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</si>
  <si>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</si>
  <si>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</si>
  <si>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</si>
  <si>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</si>
  <si>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</si>
  <si>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</si>
  <si>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</si>
  <si>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</si>
  <si>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</si>
  <si>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</si>
  <si>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</si>
  <si>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</si>
  <si>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</si>
  <si>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</si>
  <si>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</si>
  <si>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</si>
  <si>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</si>
  <si>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</si>
  <si>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</si>
  <si>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</si>
  <si>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</si>
  <si>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</si>
  <si>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</si>
  <si>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</si>
  <si>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</si>
  <si>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</si>
  <si>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</si>
  <si>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</si>
  <si>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</si>
  <si>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</si>
  <si>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</si>
  <si>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</si>
  <si>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</si>
  <si>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</si>
  <si>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</si>
  <si>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</si>
  <si>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</si>
  <si>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</si>
  <si>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</si>
  <si>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</si>
  <si>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</si>
  <si>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</si>
  <si>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</si>
  <si>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</si>
  <si>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</si>
  <si>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</si>
  <si>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</si>
  <si>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</si>
  <si>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</si>
  <si>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</si>
  <si>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</si>
  <si>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</si>
  <si>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</si>
  <si>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</si>
  <si>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</si>
  <si>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</si>
  <si>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</si>
  <si>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</si>
  <si>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</si>
  <si>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</si>
  <si>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</si>
  <si>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</si>
  <si>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</si>
  <si>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</si>
  <si>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</si>
  <si>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</si>
  <si>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</si>
  <si>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</si>
  <si>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</si>
  <si>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</si>
  <si>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</si>
  <si>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</si>
  <si>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</si>
  <si>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</si>
  <si>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</si>
  <si>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</si>
  <si>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</si>
  <si>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</si>
  <si>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</si>
  <si>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</si>
  <si>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</si>
  <si>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</si>
  <si>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</si>
  <si>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</si>
  <si>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</si>
  <si>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</si>
  <si>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</si>
  <si>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</si>
  <si>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</si>
  <si>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</si>
  <si>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</si>
  <si>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</si>
  <si>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</si>
  <si>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</si>
  <si>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</si>
  <si>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</si>
  <si>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</si>
  <si>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</si>
  <si>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</si>
  <si>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</si>
  <si>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</si>
  <si>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</si>
  <si>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</si>
  <si>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</si>
  <si>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</si>
  <si>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</si>
  <si>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</si>
  <si>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</si>
  <si>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</si>
  <si>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</si>
  <si>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</si>
  <si>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</si>
  <si>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</si>
  <si>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</si>
  <si>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</si>
  <si>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</si>
  <si>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</si>
  <si>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</si>
  <si>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</si>
  <si>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</si>
  <si>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</si>
  <si>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</si>
  <si>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</si>
  <si>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</si>
  <si>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</si>
  <si>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</si>
  <si>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</si>
  <si>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</si>
  <si>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</si>
  <si>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</si>
  <si>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</si>
  <si>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</si>
  <si>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</si>
  <si>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</si>
  <si>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</si>
  <si>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</si>
  <si>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</si>
  <si>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</si>
  <si>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</si>
  <si>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</si>
  <si>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</si>
  <si>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</si>
  <si>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</si>
  <si>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</si>
  <si>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</si>
  <si>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</si>
  <si>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</si>
  <si>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</si>
  <si>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</si>
  <si>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</si>
  <si>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</si>
  <si>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</si>
  <si>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</si>
  <si>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</si>
  <si>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</si>
  <si>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</si>
  <si>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</si>
  <si>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</si>
  <si>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</si>
  <si>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</si>
  <si>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</si>
  <si>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</si>
  <si>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</si>
  <si>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</si>
  <si>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</si>
  <si>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</si>
  <si>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</si>
  <si>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</si>
  <si>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</si>
  <si>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</si>
  <si>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</si>
  <si>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</si>
  <si>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</si>
  <si>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</si>
  <si>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</si>
  <si>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</si>
  <si>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</si>
  <si>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</si>
  <si>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</si>
  <si>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</si>
  <si>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</si>
  <si>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</si>
  <si>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</si>
  <si>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</si>
  <si>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</si>
  <si>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</si>
  <si>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</si>
  <si>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</si>
  <si>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</si>
  <si>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</si>
  <si>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</si>
  <si>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</si>
  <si>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</si>
  <si>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</si>
  <si>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</si>
  <si>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</si>
  <si>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</si>
  <si>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</si>
  <si>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</si>
  <si>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</si>
  <si>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</si>
  <si>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</si>
  <si>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</si>
  <si>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</si>
  <si>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</si>
  <si>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</si>
  <si>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</si>
  <si>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</si>
  <si>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</si>
  <si>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</si>
  <si>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</si>
  <si>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</si>
  <si>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</si>
  <si>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</si>
  <si>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</si>
  <si>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</si>
  <si>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</si>
  <si>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</si>
  <si>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</si>
  <si>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</si>
  <si>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</si>
  <si>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</si>
  <si>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</si>
  <si>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</si>
  <si>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</si>
  <si>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</si>
  <si>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</si>
  <si>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</si>
  <si>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</si>
  <si>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</si>
  <si>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</si>
  <si>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</si>
  <si>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</si>
  <si>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</si>
  <si>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</si>
  <si>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</si>
  <si>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</si>
  <si>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</si>
  <si>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</si>
  <si>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</si>
  <si>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</si>
  <si>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</si>
  <si>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</si>
  <si>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</si>
  <si>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</si>
  <si>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</si>
  <si>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</si>
  <si>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</si>
  <si>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</si>
  <si>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</si>
  <si>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</si>
  <si>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</si>
  <si>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</si>
  <si>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</si>
  <si>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</si>
  <si>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</si>
  <si>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</si>
  <si>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</si>
  <si>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</si>
  <si>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</si>
  <si>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</si>
  <si>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</si>
  <si>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</si>
  <si>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</si>
  <si>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</si>
  <si>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</si>
  <si>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</si>
  <si>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</si>
  <si>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</si>
  <si>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</si>
  <si>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</si>
  <si>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</si>
  <si>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</si>
  <si>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</si>
  <si>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</si>
  <si>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</si>
  <si>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</si>
  <si>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</si>
  <si>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</si>
  <si>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</si>
  <si>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</si>
  <si>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</si>
  <si>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</si>
  <si>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</si>
  <si>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</si>
  <si>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</si>
  <si>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</si>
  <si>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</si>
  <si>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</si>
  <si>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</si>
  <si>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</si>
  <si>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</si>
  <si>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</si>
  <si>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</si>
  <si>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</si>
  <si>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</si>
  <si>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</si>
  <si>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</si>
  <si>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</si>
  <si>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</si>
  <si>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</si>
  <si>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</si>
  <si>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</si>
  <si>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</si>
  <si>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</si>
  <si>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</si>
  <si>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</si>
  <si>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</si>
  <si>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</si>
  <si>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</si>
  <si>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</si>
  <si>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</si>
  <si>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</si>
  <si>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</si>
  <si>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</si>
  <si>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</si>
  <si>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</si>
  <si>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</si>
  <si>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</si>
  <si>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</si>
  <si>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</si>
  <si>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</si>
  <si>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</si>
  <si>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</si>
  <si>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</si>
  <si>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</si>
  <si>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</si>
  <si>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</si>
  <si>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</si>
  <si>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</si>
  <si>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</si>
  <si>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</si>
  <si>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</si>
  <si>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</si>
  <si>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</si>
  <si>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</si>
  <si>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</si>
  <si>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</si>
  <si>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</si>
  <si>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</si>
  <si>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</si>
  <si>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</si>
  <si>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</si>
  <si>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</si>
  <si>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</si>
  <si>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</si>
  <si>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</si>
  <si>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</si>
  <si>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</si>
  <si>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</si>
  <si>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</si>
  <si>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</si>
  <si>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</si>
  <si>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</si>
  <si>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</si>
  <si>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</si>
  <si>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</si>
  <si>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</si>
  <si>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</si>
  <si>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</si>
  <si>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</si>
  <si>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</si>
  <si>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</si>
  <si>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</si>
  <si>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</si>
  <si>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</si>
  <si>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</si>
  <si>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</si>
  <si>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</si>
  <si>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</si>
  <si>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</si>
  <si>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</si>
  <si>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</si>
  <si>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</si>
  <si>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</si>
  <si>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</si>
  <si>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</si>
  <si>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</si>
  <si>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</si>
  <si>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</si>
  <si>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</si>
  <si>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</si>
  <si>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</si>
  <si>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</si>
  <si>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</si>
  <si>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</si>
  <si>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</si>
  <si>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</si>
  <si>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</si>
  <si>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</si>
  <si>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</si>
  <si>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</si>
  <si>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</si>
  <si>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</si>
  <si>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</si>
  <si>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</si>
  <si>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</si>
  <si>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</si>
  <si>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</si>
  <si>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</si>
  <si>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</si>
  <si>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</si>
  <si>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</si>
  <si>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</si>
  <si>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</si>
  <si>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</si>
  <si>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</si>
  <si>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</si>
  <si>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</si>
  <si>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</si>
  <si>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</si>
  <si>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</si>
  <si>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</si>
  <si>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</si>
  <si>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</si>
  <si>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</si>
  <si>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</si>
  <si>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</si>
  <si>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</si>
  <si>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</si>
  <si>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</si>
  <si>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</si>
  <si>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</si>
  <si>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</si>
  <si>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</si>
  <si>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</si>
  <si>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</si>
  <si>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</si>
  <si>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</si>
  <si>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</si>
  <si>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</si>
  <si>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</si>
  <si>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</si>
  <si>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</si>
  <si>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</si>
  <si>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</si>
  <si>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</si>
  <si>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</si>
  <si>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</si>
  <si>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</si>
  <si>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</si>
  <si>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</si>
  <si>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</si>
  <si>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</si>
  <si>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</si>
  <si>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</si>
  <si>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</si>
  <si>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</si>
  <si>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</si>
  <si>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</si>
  <si>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</si>
  <si>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</si>
  <si>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</si>
  <si>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</si>
  <si>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</si>
  <si>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</si>
  <si>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</si>
  <si>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</si>
  <si>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</si>
  <si>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</si>
  <si>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</si>
  <si>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</si>
  <si>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</si>
  <si>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</si>
  <si>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</si>
  <si>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</si>
  <si>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</si>
  <si>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</si>
  <si>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</si>
  <si>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</si>
  <si>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</si>
  <si>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</si>
  <si>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</si>
  <si>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</si>
  <si>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</si>
  <si>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</si>
  <si>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</si>
  <si>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</si>
  <si>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</si>
  <si>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</si>
  <si>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</si>
  <si>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</si>
  <si>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</si>
  <si>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</si>
  <si>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</si>
  <si>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</si>
  <si>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</si>
  <si>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</si>
  <si>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</si>
  <si>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</si>
  <si>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</si>
  <si>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</si>
  <si>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</si>
  <si>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</si>
  <si>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</si>
  <si>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</si>
  <si>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</si>
  <si>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</si>
  <si>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</si>
  <si>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</si>
  <si>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</si>
  <si>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</si>
  <si>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</si>
  <si>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</si>
  <si>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</si>
  <si>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</si>
  <si>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</si>
  <si>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</si>
  <si>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</si>
  <si>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</si>
  <si>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</si>
  <si>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</si>
  <si>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</si>
  <si>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</si>
  <si>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</si>
  <si>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</si>
  <si>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</si>
  <si>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</si>
  <si>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</si>
  <si>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</si>
  <si>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</si>
  <si>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</si>
  <si>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</si>
  <si>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</si>
  <si>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</si>
  <si>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</si>
  <si>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</si>
  <si>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</si>
  <si>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</si>
  <si>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</si>
  <si>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</si>
  <si>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</si>
  <si>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</si>
  <si>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</si>
  <si>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</si>
  <si>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</si>
  <si>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</si>
  <si>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</si>
  <si>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</si>
  <si>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</si>
  <si>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</si>
  <si>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</si>
  <si>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</si>
  <si>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</si>
  <si>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</si>
  <si>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</si>
  <si>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</si>
  <si>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</si>
  <si>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</si>
  <si>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</si>
  <si>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</si>
  <si>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</si>
  <si>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</si>
  <si>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</si>
  <si>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</si>
  <si>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</si>
  <si>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</si>
  <si>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</si>
  <si>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</si>
  <si>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</si>
  <si>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</si>
  <si>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</si>
  <si>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</si>
  <si>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</si>
  <si>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</si>
  <si>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</si>
  <si>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</si>
  <si>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</si>
  <si>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</si>
  <si>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</si>
  <si>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</si>
  <si>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</si>
  <si>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</si>
  <si>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</si>
  <si>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</si>
  <si>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</si>
  <si>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</si>
  <si>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</si>
  <si>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</si>
  <si>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</si>
  <si>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</si>
  <si>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</si>
  <si>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</si>
  <si>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</si>
  <si>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</si>
  <si>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</si>
  <si>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</si>
  <si>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</si>
  <si>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</si>
  <si>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</si>
  <si>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</si>
  <si>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</si>
  <si>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</si>
  <si>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</si>
  <si>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</si>
  <si>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</si>
  <si>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</si>
  <si>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</si>
  <si>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</si>
  <si>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</si>
  <si>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</si>
  <si>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</si>
  <si>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</si>
  <si>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</si>
  <si>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</si>
  <si>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</si>
  <si>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</si>
  <si>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</si>
  <si>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</si>
  <si>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</si>
  <si>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</si>
  <si>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</si>
  <si>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</si>
  <si>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</si>
  <si>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</si>
  <si>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</si>
  <si>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</si>
  <si>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</si>
  <si>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</si>
  <si>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</si>
  <si>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</si>
  <si>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</si>
  <si>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</si>
  <si>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</si>
  <si>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</si>
  <si>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</si>
  <si>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</si>
  <si>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</si>
  <si>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</si>
  <si>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</si>
  <si>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</si>
  <si>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</si>
  <si>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</si>
  <si>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</si>
  <si>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</si>
  <si>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</si>
  <si>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</si>
  <si>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</si>
  <si>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</si>
  <si>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</si>
  <si>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</si>
  <si>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</si>
  <si>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</si>
  <si>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</si>
  <si>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</si>
  <si>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</si>
  <si>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</si>
  <si>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</si>
  <si>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</si>
  <si>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</si>
  <si>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</si>
  <si>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</si>
  <si>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</si>
  <si>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</si>
  <si>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</si>
  <si>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</si>
  <si>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</si>
  <si>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</si>
  <si>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</si>
  <si>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</si>
  <si>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</si>
  <si>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</si>
  <si>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</si>
  <si>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</si>
  <si>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</si>
  <si>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</si>
  <si>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</si>
  <si>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</si>
  <si>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</si>
  <si>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</si>
  <si>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</si>
  <si>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</si>
  <si>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</si>
  <si>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</si>
  <si>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</si>
  <si>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</si>
  <si>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</si>
  <si>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</si>
  <si>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</si>
  <si>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</si>
  <si>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</si>
  <si>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</si>
  <si>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</si>
  <si>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</si>
  <si>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</si>
  <si>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</si>
  <si>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</si>
  <si>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</si>
  <si>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</si>
  <si>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</si>
  <si>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</si>
  <si>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</si>
  <si>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</si>
  <si>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</si>
  <si>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</si>
  <si>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</si>
  <si>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</si>
  <si>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</si>
  <si>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</si>
  <si>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</si>
  <si>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</si>
  <si>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</si>
  <si>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</si>
  <si>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</si>
  <si>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</si>
  <si>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</si>
  <si>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</si>
  <si>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</si>
  <si>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</si>
  <si>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</si>
  <si>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</si>
  <si>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</si>
  <si>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</si>
  <si>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</si>
  <si>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</si>
  <si>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</si>
  <si>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</si>
  <si>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</si>
  <si>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</si>
  <si>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</si>
  <si>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</si>
  <si>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</si>
  <si>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</si>
  <si>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</si>
  <si>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</si>
  <si>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</si>
  <si>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</si>
  <si>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</si>
  <si>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</si>
  <si>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</si>
  <si>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</si>
  <si>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</si>
  <si>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</si>
  <si>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</si>
  <si>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</si>
  <si>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</si>
  <si>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</si>
  <si>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</si>
  <si>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</si>
  <si>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</si>
  <si>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</si>
  <si>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</si>
  <si>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</si>
  <si>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</si>
  <si>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</si>
  <si>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</si>
  <si>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</si>
  <si>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</si>
  <si>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</si>
  <si>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</si>
  <si>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</si>
  <si>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</si>
  <si>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</si>
  <si>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</si>
  <si>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</si>
  <si>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</si>
  <si>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</si>
  <si>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</si>
  <si>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</si>
  <si>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</si>
  <si>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</si>
  <si>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</si>
  <si>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</si>
  <si>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</si>
  <si>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</si>
  <si>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</si>
  <si>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</si>
  <si>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</si>
  <si>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</si>
  <si>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</si>
  <si>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</si>
  <si>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</si>
  <si>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</si>
  <si>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</si>
  <si>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</si>
  <si>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</si>
  <si>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</si>
  <si>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</si>
  <si>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</si>
  <si>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</si>
  <si>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</si>
  <si>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</si>
  <si>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</si>
  <si>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</si>
  <si>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</si>
  <si>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</si>
  <si>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</si>
  <si>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</si>
  <si>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</si>
  <si>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</si>
  <si>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</si>
  <si>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</si>
  <si>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</si>
  <si>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</si>
  <si>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</si>
  <si>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</si>
  <si>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</si>
  <si>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</si>
  <si>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</si>
  <si>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</si>
  <si>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</si>
  <si>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</si>
  <si>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</si>
  <si>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</si>
  <si>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</si>
  <si>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</si>
  <si>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</si>
  <si>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</si>
  <si>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</si>
  <si>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</si>
  <si>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</si>
  <si>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</si>
  <si>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</si>
  <si>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</si>
  <si>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</si>
  <si>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</si>
  <si>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</si>
  <si>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</si>
  <si>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</si>
  <si>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</si>
  <si>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</si>
  <si>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</si>
  <si>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</si>
  <si>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</si>
  <si>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</si>
  <si>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</si>
  <si>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</si>
  <si>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</si>
  <si>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</si>
  <si>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</si>
  <si>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</si>
  <si>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</si>
  <si>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</si>
  <si>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</si>
  <si>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</si>
  <si>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</si>
  <si>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</si>
  <si>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</si>
  <si>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</si>
  <si>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</si>
  <si>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</si>
  <si>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</si>
  <si>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</si>
  <si>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</si>
  <si>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</si>
  <si>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</si>
  <si>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</si>
  <si>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</si>
  <si>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</si>
  <si>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</si>
  <si>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</si>
  <si>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</si>
  <si>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</si>
  <si>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</si>
  <si>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</si>
  <si>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</si>
  <si>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</si>
  <si>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</si>
  <si>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</si>
  <si>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</si>
  <si>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</si>
  <si>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</si>
  <si>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</si>
  <si>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</si>
  <si>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</si>
  <si>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</si>
  <si>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</si>
  <si>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</si>
  <si>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</si>
  <si>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</si>
  <si>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</si>
  <si>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</si>
  <si>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</si>
  <si>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</si>
  <si>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</si>
  <si>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</si>
  <si>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</si>
  <si>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</si>
  <si>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</si>
  <si>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</si>
  <si>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</si>
  <si>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</si>
  <si>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</si>
  <si>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</si>
  <si>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</si>
  <si>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</si>
  <si>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</si>
  <si>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</si>
  <si>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</si>
  <si>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</si>
  <si>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</si>
  <si>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</si>
  <si>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</si>
  <si>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</si>
  <si>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</si>
  <si>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</si>
  <si>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</si>
  <si>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</si>
  <si>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</si>
  <si>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</si>
  <si>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</si>
  <si>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</si>
  <si>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</si>
  <si>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</si>
  <si>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</si>
  <si>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</si>
  <si>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</si>
  <si>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</si>
  <si>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</si>
  <si>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</si>
  <si>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</si>
  <si>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</si>
  <si>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</si>
  <si>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</si>
  <si>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</si>
  <si>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</si>
  <si>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</si>
  <si>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</si>
  <si>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</si>
  <si>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</si>
  <si>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</si>
  <si>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</si>
  <si>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</si>
  <si>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</si>
  <si>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</si>
  <si>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</si>
  <si>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</si>
  <si>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</si>
  <si>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</si>
  <si>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</si>
  <si>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</si>
  <si>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</si>
  <si>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</si>
  <si>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</si>
  <si>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</si>
  <si>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</si>
  <si>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</si>
  <si>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</si>
  <si>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</si>
  <si>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</si>
  <si>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</si>
  <si>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</si>
  <si>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</si>
  <si>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</si>
  <si>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</si>
  <si>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</si>
  <si>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</si>
  <si>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</si>
  <si>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</si>
  <si>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</si>
  <si>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</si>
  <si>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</si>
  <si>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</si>
  <si>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</si>
  <si>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</si>
  <si>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</si>
  <si>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</si>
  <si>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</si>
  <si>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</si>
  <si>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</si>
  <si>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</si>
  <si>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</si>
  <si>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</si>
  <si>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</si>
  <si>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</si>
  <si>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</si>
  <si>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</si>
  <si>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</si>
  <si>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</si>
  <si>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</si>
  <si>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</si>
  <si>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</si>
  <si>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</si>
  <si>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</si>
  <si>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</si>
  <si>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</si>
  <si>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</si>
  <si>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</si>
  <si>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</si>
  <si>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</si>
  <si>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</si>
  <si>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</si>
  <si>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</si>
  <si>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</si>
  <si>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</si>
  <si>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</si>
  <si>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</si>
  <si>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</si>
  <si>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</si>
  <si>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</si>
  <si>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</si>
  <si>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</si>
  <si>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</si>
  <si>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</si>
  <si>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</si>
  <si>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</si>
  <si>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</si>
  <si>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</si>
  <si>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</si>
  <si>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</si>
  <si>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</si>
  <si>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</si>
  <si>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</si>
  <si>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</si>
  <si>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</si>
  <si>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</si>
  <si>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</si>
  <si>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</si>
  <si>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</si>
  <si>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</si>
  <si>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</si>
  <si>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</si>
  <si>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</si>
  <si>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</si>
  <si>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</si>
  <si>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</si>
  <si>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</si>
  <si>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</si>
  <si>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</si>
  <si>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</si>
  <si>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</si>
  <si>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</si>
  <si>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</si>
  <si>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</si>
  <si>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</si>
  <si>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</si>
  <si>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</si>
  <si>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</si>
  <si>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</si>
  <si>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</si>
  <si>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</si>
  <si>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</si>
  <si>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</si>
  <si>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</si>
  <si>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</si>
  <si>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</si>
  <si>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</si>
  <si>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</si>
  <si>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</si>
  <si>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</si>
  <si>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</si>
  <si>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</si>
  <si>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</si>
  <si>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</si>
  <si>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</si>
  <si>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</si>
  <si>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</si>
  <si>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</si>
  <si>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</si>
  <si>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</si>
  <si>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</si>
  <si>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</si>
  <si>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</si>
  <si>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</si>
  <si>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</si>
  <si>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</si>
  <si>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</si>
  <si>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</si>
  <si>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</si>
  <si>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</si>
  <si>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</si>
  <si>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</si>
  <si>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</si>
  <si>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</si>
  <si>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</si>
  <si>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</si>
  <si>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</si>
  <si>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</si>
  <si>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</si>
  <si>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</si>
  <si>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</si>
  <si>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</si>
  <si>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</si>
  <si>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</si>
  <si>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</si>
  <si>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</si>
  <si>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</si>
  <si>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</si>
  <si>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</si>
  <si>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</si>
  <si>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</si>
  <si>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</si>
  <si>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</si>
  <si>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</si>
  <si>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</si>
  <si>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</si>
  <si>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</si>
  <si>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</si>
  <si>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</si>
  <si>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</si>
  <si>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</si>
  <si>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</si>
  <si>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</si>
  <si>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</si>
  <si>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</si>
  <si>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</si>
  <si>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</si>
  <si>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</si>
  <si>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</si>
  <si>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</si>
  <si>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</si>
  <si>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</si>
  <si>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</si>
  <si>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</si>
  <si>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</si>
  <si>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</si>
  <si>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</si>
  <si>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</si>
  <si>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</si>
  <si>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</si>
  <si>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</si>
  <si>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</si>
  <si>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</si>
  <si>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</si>
  <si>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</si>
  <si>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</si>
  <si>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</si>
  <si>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</si>
  <si>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</si>
  <si>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</si>
  <si>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</si>
  <si>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</si>
  <si>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</si>
  <si>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</si>
  <si>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</si>
  <si>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</si>
  <si>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</si>
  <si>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</si>
  <si>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</si>
  <si>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</si>
  <si>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</si>
  <si>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</si>
  <si>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</si>
  <si>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</si>
  <si>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</si>
  <si>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</si>
  <si>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</si>
  <si>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</si>
  <si>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</si>
  <si>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</si>
  <si>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</si>
  <si>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</si>
  <si>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</si>
  <si>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</si>
  <si>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</si>
  <si>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</si>
  <si>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</si>
  <si>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</si>
  <si>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</si>
  <si>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</si>
  <si>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</si>
  <si>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</si>
  <si>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</si>
  <si>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</si>
  <si>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</si>
  <si>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</si>
  <si>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</si>
  <si>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</si>
  <si>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</si>
  <si>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</si>
  <si>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</si>
  <si>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</si>
  <si>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</si>
  <si>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</si>
  <si>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</si>
  <si>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</si>
  <si>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</si>
  <si>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</si>
  <si>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</si>
  <si>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</si>
  <si>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</si>
  <si>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</si>
  <si>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</si>
  <si>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</si>
  <si>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</si>
  <si>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</si>
  <si>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</si>
  <si>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</si>
  <si>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</si>
  <si>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</si>
  <si>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</si>
  <si>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</si>
  <si>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</si>
  <si>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</si>
  <si>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</si>
  <si>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</si>
  <si>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</si>
  <si>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</si>
  <si>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</si>
  <si>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</si>
  <si>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</si>
  <si>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</si>
  <si>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</si>
  <si>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</si>
  <si>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</si>
  <si>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</si>
  <si>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</si>
  <si>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</si>
  <si>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</si>
  <si>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</si>
  <si>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</si>
  <si>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</si>
  <si>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</si>
  <si>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</si>
  <si>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</si>
  <si>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</si>
  <si>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</si>
  <si>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</si>
  <si>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</si>
  <si>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</si>
  <si>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</si>
  <si>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</si>
  <si>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</si>
  <si>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</si>
  <si>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</si>
  <si>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</si>
  <si>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</si>
  <si>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</si>
  <si>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</si>
  <si>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</si>
  <si>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</si>
  <si>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</si>
  <si>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</si>
  <si>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</si>
  <si>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</si>
  <si>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</si>
  <si>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</si>
  <si>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</si>
  <si>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</si>
  <si>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</si>
  <si>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</si>
  <si>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</si>
  <si>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</si>
  <si>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</si>
  <si>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</si>
  <si>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</si>
  <si>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</si>
  <si>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</si>
  <si>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</si>
  <si>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</si>
  <si>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</si>
  <si>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</si>
  <si>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</si>
  <si>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</si>
  <si>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</si>
  <si>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</si>
  <si>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</si>
  <si>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</si>
  <si>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</si>
  <si>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</si>
  <si>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</si>
  <si>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</si>
  <si>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</si>
  <si>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</si>
  <si>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</si>
  <si>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</si>
  <si>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</si>
  <si>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</si>
  <si>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</si>
  <si>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</si>
  <si>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</si>
  <si>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</si>
  <si>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</si>
  <si>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</si>
  <si>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</si>
  <si>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</si>
  <si>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</si>
  <si>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</si>
  <si>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</si>
  <si>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</si>
  <si>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</si>
  <si>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</si>
  <si>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</si>
  <si>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</si>
  <si>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</si>
  <si>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</si>
  <si>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</si>
  <si>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</si>
  <si>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</si>
  <si>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</si>
  <si>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</si>
  <si>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</si>
  <si>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</si>
  <si>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</si>
  <si>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</si>
  <si>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</si>
  <si>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</si>
  <si>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</si>
  <si>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</si>
  <si>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</si>
  <si>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</si>
  <si>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</si>
  <si>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</si>
  <si>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</si>
  <si>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</si>
  <si>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</si>
  <si>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</si>
  <si>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</si>
  <si>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</si>
  <si>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</si>
  <si>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</si>
  <si>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</si>
  <si>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</si>
  <si>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</si>
  <si>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</si>
  <si>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</si>
  <si>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</si>
  <si>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</si>
  <si>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</si>
  <si>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</si>
  <si>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</si>
  <si>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</si>
  <si>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</si>
  <si>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</si>
  <si>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</si>
  <si>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</si>
  <si>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</si>
  <si>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</si>
  <si>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</si>
  <si>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</si>
  <si>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</si>
  <si>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</si>
  <si>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</si>
  <si>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</si>
  <si>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</si>
  <si>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</si>
  <si>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</si>
  <si>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</si>
  <si>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</si>
  <si>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</si>
  <si>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</si>
  <si>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</si>
  <si>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</si>
  <si>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</si>
  <si>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</si>
  <si>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</si>
  <si>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</si>
  <si>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</si>
  <si>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</si>
  <si>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</si>
  <si>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</si>
  <si>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</si>
  <si>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</si>
  <si>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</si>
  <si>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</si>
  <si>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</si>
  <si>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</si>
  <si>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</si>
  <si>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</si>
  <si>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</si>
  <si>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</si>
  <si>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</si>
  <si>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</si>
  <si>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</si>
  <si>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</si>
  <si>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</si>
  <si>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</si>
  <si>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</si>
  <si>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</si>
  <si>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</si>
  <si>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</si>
  <si>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</si>
  <si>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</si>
  <si>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</si>
  <si>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</si>
  <si>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</si>
  <si>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</si>
  <si>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</si>
  <si>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</si>
  <si>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</si>
  <si>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</si>
  <si>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</si>
  <si>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</si>
  <si>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</si>
  <si>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</si>
  <si>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</si>
  <si>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</si>
  <si>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</si>
  <si>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</si>
  <si>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</si>
  <si>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</si>
  <si>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</si>
  <si>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</si>
  <si>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</si>
  <si>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</si>
  <si>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</si>
  <si>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</si>
  <si>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</si>
  <si>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</si>
  <si>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</si>
  <si>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</si>
  <si>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</si>
  <si>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</si>
  <si>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</si>
  <si>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</si>
  <si>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</si>
  <si>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</si>
  <si>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</si>
  <si>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</si>
  <si>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</si>
  <si>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</si>
  <si>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</si>
  <si>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</si>
  <si>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</si>
  <si>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</si>
  <si>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</si>
  <si>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</si>
  <si>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</si>
  <si>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</si>
  <si>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</si>
  <si>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</si>
  <si>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</si>
  <si>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</si>
  <si>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</si>
  <si>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</si>
  <si>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</si>
  <si>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</si>
  <si>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</si>
  <si>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</si>
  <si>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</si>
  <si>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</si>
  <si>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</si>
  <si>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</si>
  <si>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</si>
  <si>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</si>
  <si>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</si>
  <si>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</si>
  <si>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</si>
  <si>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</si>
  <si>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</si>
  <si>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</si>
  <si>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</si>
  <si>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</si>
  <si>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</si>
  <si>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</si>
  <si>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</si>
  <si>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</si>
  <si>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</si>
  <si>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</si>
  <si>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</si>
  <si>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</si>
  <si>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</si>
  <si>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</si>
  <si>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</si>
  <si>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</si>
  <si>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</si>
  <si>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</si>
  <si>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</si>
  <si>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</si>
  <si>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</si>
  <si>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</si>
  <si>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</si>
  <si>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</si>
  <si>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</si>
  <si>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</si>
  <si>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</si>
  <si>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</si>
  <si>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</si>
  <si>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</si>
  <si>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</si>
  <si>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</si>
  <si>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</si>
  <si>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</si>
  <si>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</si>
  <si>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</si>
  <si>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</si>
  <si>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</si>
  <si>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</si>
  <si>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</si>
  <si>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</si>
  <si>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</si>
  <si>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</si>
  <si>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</si>
  <si>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</si>
  <si>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</si>
  <si>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</si>
  <si>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</si>
  <si>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</si>
  <si>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</si>
  <si>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</si>
  <si>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</si>
  <si>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</si>
  <si>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</si>
  <si>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</si>
  <si>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</si>
  <si>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</si>
  <si>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</si>
  <si>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</si>
  <si>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</si>
  <si>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</si>
  <si>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</si>
  <si>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</si>
  <si>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</si>
  <si>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</si>
  <si>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</si>
  <si>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</si>
  <si>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</si>
  <si>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</si>
  <si>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</si>
  <si>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</si>
  <si>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</si>
  <si>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</si>
  <si>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</si>
  <si>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</si>
  <si>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</si>
  <si>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</si>
  <si>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</si>
  <si>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</si>
  <si>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</si>
  <si>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</si>
  <si>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</si>
  <si>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</si>
  <si>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</si>
  <si>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</si>
  <si>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</si>
  <si>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</si>
  <si>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</si>
  <si>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</si>
  <si>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</si>
  <si>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</si>
  <si>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</si>
  <si>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</si>
  <si>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</si>
  <si>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</si>
  <si>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</si>
  <si>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</si>
  <si>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</si>
  <si>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</si>
  <si>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</si>
  <si>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</si>
  <si>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</si>
  <si>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</si>
  <si>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</si>
  <si>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</si>
  <si>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</si>
  <si>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</si>
  <si>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</si>
  <si>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</si>
  <si>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</si>
  <si>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</si>
  <si>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</si>
  <si>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</si>
  <si>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</si>
  <si>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</si>
  <si>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</si>
  <si>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</si>
  <si>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</si>
  <si>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</si>
  <si>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</si>
  <si>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</si>
  <si>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</si>
  <si>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</si>
  <si>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</si>
  <si>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</si>
  <si>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</si>
  <si>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</si>
  <si>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</si>
  <si>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</si>
  <si>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</si>
  <si>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</si>
  <si>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</si>
  <si>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</si>
  <si>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</si>
  <si>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</si>
  <si>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</si>
  <si>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</si>
  <si>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</si>
  <si>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</si>
  <si>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</si>
  <si>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</si>
  <si>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</si>
  <si>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</si>
  <si>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</si>
  <si>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</si>
  <si>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</si>
  <si>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</si>
  <si>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</si>
  <si>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</si>
  <si>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</si>
  <si>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</si>
  <si>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</si>
  <si>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</si>
  <si>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</si>
  <si>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</si>
  <si>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</si>
  <si>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</si>
  <si>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</si>
  <si>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</si>
  <si>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</si>
  <si>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</si>
  <si>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</si>
  <si>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</si>
  <si>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</si>
  <si>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</si>
  <si>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</si>
  <si>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</si>
  <si>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</si>
  <si>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</si>
  <si>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</si>
  <si>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</si>
  <si>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</si>
  <si>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</si>
  <si>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</si>
  <si>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</si>
  <si>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</si>
  <si>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</si>
  <si>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</si>
  <si>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</si>
  <si>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</si>
  <si>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</si>
  <si>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</si>
  <si>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</si>
  <si>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</si>
  <si>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</si>
  <si>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</si>
  <si>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</si>
  <si>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</si>
  <si>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</si>
  <si>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</si>
  <si>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</si>
  <si>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</si>
  <si>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</si>
  <si>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</si>
  <si>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</si>
  <si>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</si>
  <si>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</si>
  <si>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</si>
  <si>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</si>
  <si>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</si>
  <si>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</si>
  <si>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</si>
  <si>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</si>
  <si>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</si>
  <si>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</si>
  <si>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</si>
  <si>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</si>
  <si>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</si>
  <si>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</si>
  <si>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</si>
  <si>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</si>
  <si>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</si>
  <si>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</si>
  <si>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</si>
  <si>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</si>
  <si>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</si>
  <si>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</si>
  <si>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</si>
  <si>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</si>
  <si>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</si>
  <si>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</si>
  <si>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</si>
  <si>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</si>
  <si>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</si>
  <si>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</si>
  <si>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</si>
  <si>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</si>
  <si>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</si>
  <si>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</si>
  <si>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</si>
  <si>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</si>
  <si>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</si>
  <si>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</si>
  <si>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</si>
  <si>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</si>
  <si>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</si>
  <si>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</si>
  <si>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</si>
  <si>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</si>
  <si>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</si>
  <si>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</si>
  <si>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</si>
  <si>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</si>
  <si>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</si>
  <si>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</si>
  <si>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</si>
  <si>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</si>
  <si>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</si>
  <si>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</si>
  <si>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</si>
  <si>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</si>
  <si>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</si>
  <si>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</si>
  <si>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</si>
  <si>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</si>
  <si>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</si>
  <si>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</si>
  <si>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</si>
  <si>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</si>
  <si>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</si>
  <si>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</si>
  <si>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</si>
  <si>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</si>
  <si>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</si>
  <si>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</si>
  <si>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</si>
  <si>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</si>
  <si>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</si>
  <si>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</si>
  <si>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</si>
  <si>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</si>
  <si>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</si>
  <si>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</si>
  <si>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</si>
  <si>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</si>
  <si>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</si>
  <si>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</si>
  <si>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</si>
  <si>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</si>
  <si>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</si>
  <si>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</si>
  <si>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</si>
  <si>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</si>
  <si>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</si>
  <si>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</si>
  <si>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</si>
  <si>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</si>
  <si>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</si>
  <si>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</si>
  <si>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</si>
  <si>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</si>
  <si>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</si>
  <si>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</si>
  <si>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</si>
  <si>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</si>
  <si>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</si>
  <si>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</si>
  <si>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</si>
  <si>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</si>
  <si>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</si>
  <si>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</si>
  <si>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</si>
  <si>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</si>
  <si>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</si>
  <si>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</si>
  <si>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</si>
  <si>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</si>
  <si>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</si>
  <si>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</si>
  <si>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</si>
  <si>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</si>
  <si>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</si>
  <si>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</si>
  <si>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</si>
  <si>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</si>
  <si>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</si>
  <si>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</si>
  <si>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</si>
  <si>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</si>
  <si>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</si>
  <si>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</si>
  <si>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</si>
  <si>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</si>
  <si>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</si>
  <si>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</si>
  <si>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</si>
  <si>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</si>
  <si>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</si>
  <si>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</si>
  <si>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</si>
  <si>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</si>
  <si>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</si>
  <si>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</si>
  <si>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</si>
  <si>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</si>
  <si>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</si>
  <si>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</si>
  <si>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</si>
  <si>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</si>
  <si>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</si>
  <si>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</si>
  <si>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</si>
  <si>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</si>
  <si>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</si>
  <si>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</si>
  <si>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</si>
  <si>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</si>
  <si>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</si>
  <si>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</si>
  <si>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</si>
  <si>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</si>
  <si>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</si>
  <si>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</si>
  <si>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</si>
  <si>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</si>
  <si>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</si>
  <si>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</si>
  <si>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</si>
  <si>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</si>
  <si>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</si>
  <si>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</si>
  <si>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</si>
  <si>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</si>
  <si>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</si>
  <si>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</si>
  <si>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</si>
  <si>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</si>
  <si>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</si>
  <si>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</si>
  <si>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</si>
  <si>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</si>
  <si>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</si>
  <si>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</si>
  <si>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</si>
  <si>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</si>
  <si>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</si>
  <si>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</si>
  <si>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</si>
  <si>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</si>
  <si>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</si>
  <si>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</si>
  <si>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</si>
  <si>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</si>
  <si>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</si>
  <si>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</si>
  <si>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</si>
  <si>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</si>
  <si>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</si>
  <si>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</si>
  <si>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</si>
  <si>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</si>
  <si>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</si>
  <si>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</si>
  <si>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</si>
  <si>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</si>
  <si>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</si>
  <si>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</si>
  <si>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</si>
  <si>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</si>
  <si>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</si>
  <si>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</si>
  <si>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</si>
  <si>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</si>
  <si>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</si>
  <si>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</si>
  <si>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</si>
  <si>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</si>
  <si>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</si>
  <si>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</si>
  <si>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</si>
  <si>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</si>
  <si>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</si>
  <si>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</si>
  <si>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</si>
  <si>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</si>
  <si>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</si>
  <si>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</si>
  <si>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</si>
  <si>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</si>
  <si>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</si>
  <si>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</si>
  <si>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</si>
  <si>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</si>
  <si>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</si>
  <si>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</si>
  <si>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</si>
  <si>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</si>
  <si>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</si>
  <si>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</si>
  <si>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</si>
  <si>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</si>
  <si>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</si>
  <si>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</si>
  <si>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</si>
  <si>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</si>
  <si>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</si>
  <si>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</si>
  <si>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</si>
  <si>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</si>
  <si>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</si>
  <si>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</si>
  <si>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</si>
  <si>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</si>
  <si>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</si>
  <si>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</si>
  <si>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</si>
  <si>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</si>
  <si>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</si>
  <si>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</si>
  <si>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</si>
  <si>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</si>
  <si>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</si>
  <si>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</si>
  <si>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</si>
  <si>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</si>
  <si>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</si>
  <si>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</si>
  <si>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</si>
  <si>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</si>
  <si>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</si>
  <si>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</si>
  <si>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</si>
  <si>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</si>
  <si>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</si>
  <si>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</si>
  <si>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</si>
  <si>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</si>
  <si>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</si>
  <si>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</si>
  <si>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</si>
  <si>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</si>
  <si>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</si>
  <si>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</si>
  <si>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</si>
  <si>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</si>
  <si>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</si>
  <si>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</si>
  <si>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</si>
  <si>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</si>
  <si>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</si>
  <si>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</si>
  <si>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</si>
  <si>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</si>
  <si>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</si>
  <si>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</si>
  <si>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</si>
  <si>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</si>
  <si>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</si>
  <si>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</si>
  <si>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</si>
  <si>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</si>
  <si>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</si>
  <si>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</si>
  <si>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</si>
  <si>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</si>
  <si>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</si>
  <si>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</si>
  <si>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</si>
  <si>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</si>
  <si>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</si>
  <si>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</si>
  <si>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</si>
  <si>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</si>
  <si>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</si>
  <si>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</si>
  <si>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</si>
  <si>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</si>
  <si>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</si>
  <si>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</si>
  <si>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</si>
  <si>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</si>
  <si>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</si>
  <si>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</si>
  <si>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</si>
  <si>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</si>
  <si>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</si>
  <si>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</si>
  <si>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</si>
  <si>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</si>
  <si>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</si>
  <si>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</si>
  <si>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</si>
  <si>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</si>
  <si>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</si>
  <si>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</si>
  <si>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</si>
  <si>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</si>
  <si>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</si>
  <si>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</si>
  <si>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</si>
  <si>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</si>
  <si>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</si>
  <si>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</si>
  <si>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</si>
  <si>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</si>
  <si>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</si>
  <si>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</si>
  <si>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</si>
  <si>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</si>
  <si>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</si>
  <si>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</si>
  <si>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</si>
  <si>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</si>
  <si>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</si>
  <si>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</si>
  <si>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</si>
  <si>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</si>
  <si>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</si>
  <si>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</si>
  <si>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</si>
  <si>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</si>
  <si>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</si>
  <si>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</si>
  <si>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</si>
  <si>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</si>
  <si>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</si>
  <si>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</si>
  <si>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</si>
  <si>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</si>
  <si>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</si>
  <si>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</si>
  <si>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</si>
  <si>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</si>
  <si>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</si>
  <si>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</si>
  <si>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</si>
  <si>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</si>
  <si>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</si>
  <si>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</si>
  <si>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</si>
  <si>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</si>
  <si>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</si>
  <si>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</si>
  <si>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</si>
  <si>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</si>
  <si>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</si>
  <si>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</si>
  <si>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</si>
  <si>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</si>
  <si>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</si>
  <si>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</si>
  <si>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</si>
  <si>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</si>
  <si>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</si>
  <si>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</si>
  <si>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</si>
  <si>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</si>
  <si>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</si>
  <si>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</si>
  <si>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</si>
  <si>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</si>
  <si>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</si>
  <si>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</si>
  <si>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</si>
  <si>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</si>
  <si>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</si>
  <si>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</si>
  <si>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</si>
  <si>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</si>
  <si>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</si>
  <si>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</si>
  <si>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</si>
  <si>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</si>
  <si>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</si>
  <si>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</si>
  <si>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</si>
  <si>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</si>
  <si>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</si>
  <si>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</si>
  <si>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</si>
  <si>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</si>
  <si>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</si>
  <si>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</si>
  <si>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</si>
  <si>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</si>
  <si>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</si>
  <si>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</si>
  <si>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</si>
  <si>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</si>
  <si>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</si>
  <si>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</si>
  <si>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</si>
  <si>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</si>
  <si>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</si>
  <si>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</si>
  <si>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</si>
  <si>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</si>
  <si>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</si>
  <si>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</si>
  <si>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</si>
  <si>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</si>
  <si>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</si>
  <si>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</si>
  <si>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</si>
  <si>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</si>
  <si>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</si>
  <si>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</si>
  <si>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</si>
  <si>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</si>
  <si>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</si>
  <si>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</si>
  <si>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</si>
  <si>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</si>
  <si>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</si>
  <si>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</si>
  <si>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</si>
  <si>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</si>
  <si>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</si>
  <si>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</si>
  <si>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</si>
  <si>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</si>
  <si>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</si>
  <si>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</si>
  <si>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</si>
  <si>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</si>
  <si>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</si>
  <si>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</si>
  <si>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</si>
  <si>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</si>
  <si>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</si>
  <si>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</si>
  <si>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</si>
  <si>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</si>
  <si>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</si>
  <si>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</si>
  <si>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</si>
  <si>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</si>
  <si>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</si>
  <si>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</si>
  <si>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</si>
  <si>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</si>
  <si>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</si>
  <si>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</si>
  <si>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</si>
  <si>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</si>
  <si>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</si>
  <si>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</si>
  <si>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</si>
  <si>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</si>
  <si>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</si>
  <si>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</si>
  <si>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</si>
  <si>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</si>
  <si>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</si>
  <si>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</si>
  <si>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</si>
  <si>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</si>
  <si>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</si>
  <si>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</si>
  <si>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</si>
  <si>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</si>
  <si>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</si>
  <si>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</si>
  <si>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</si>
  <si>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</si>
  <si>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</si>
  <si>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</si>
  <si>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</si>
  <si>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</si>
  <si>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</si>
  <si>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</si>
  <si>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</si>
  <si>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</si>
  <si>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</si>
  <si>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</si>
  <si>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</si>
  <si>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</si>
  <si>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</si>
  <si>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</si>
  <si>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</si>
  <si>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</si>
  <si>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</si>
  <si>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</si>
  <si>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</si>
  <si>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</si>
  <si>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</si>
  <si>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</si>
  <si>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</si>
  <si>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</si>
  <si>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</si>
  <si>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</si>
  <si>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</si>
  <si>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</si>
  <si>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</si>
  <si>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</si>
  <si>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</si>
  <si>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</si>
  <si>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</si>
  <si>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</si>
  <si>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</si>
  <si>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</si>
  <si>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</si>
  <si>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</si>
  <si>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</si>
  <si>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</si>
  <si>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</si>
  <si>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</si>
  <si>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</si>
  <si>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</si>
  <si>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</si>
  <si>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</si>
  <si>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</si>
  <si>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</si>
  <si>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</si>
  <si>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</si>
  <si>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</si>
  <si>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</si>
  <si>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</si>
  <si>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</si>
  <si>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</si>
  <si>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</si>
  <si>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</si>
  <si>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</si>
  <si>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</si>
  <si>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</si>
  <si>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</si>
  <si>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</si>
  <si>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</si>
  <si>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</si>
  <si>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</si>
  <si>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</si>
  <si>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</si>
  <si>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</si>
  <si>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</si>
  <si>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</si>
  <si>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</si>
  <si>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</si>
  <si>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</si>
  <si>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</si>
  <si>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</si>
  <si>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</si>
  <si>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</si>
  <si>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</si>
  <si>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</si>
  <si>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</si>
  <si>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</si>
  <si>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</si>
  <si>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</si>
  <si>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</si>
  <si>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</si>
  <si>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</si>
  <si>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</si>
  <si>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</si>
  <si>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</si>
  <si>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</si>
  <si>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</si>
  <si>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</si>
  <si>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</si>
  <si>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</si>
  <si>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</si>
  <si>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</si>
  <si>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</si>
  <si>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</si>
  <si>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</si>
  <si>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</si>
  <si>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</si>
  <si>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</si>
  <si>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</si>
  <si>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</si>
  <si>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</si>
  <si>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</si>
  <si>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</si>
  <si>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</si>
  <si>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</si>
  <si>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</si>
  <si>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</si>
  <si>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</si>
  <si>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</si>
  <si>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</si>
  <si>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</si>
  <si>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</si>
  <si>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</si>
  <si>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</si>
  <si>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</si>
  <si>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</si>
  <si>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</si>
  <si>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</si>
  <si>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</si>
  <si>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</si>
  <si>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</si>
  <si>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</si>
  <si>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</si>
  <si>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</si>
  <si>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</si>
  <si>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</si>
  <si>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</si>
  <si>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</si>
  <si>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</si>
  <si>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</si>
  <si>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</si>
  <si>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</si>
  <si>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</si>
  <si>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</si>
  <si>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</si>
  <si>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</si>
  <si>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</si>
  <si>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</si>
  <si>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</si>
  <si>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</si>
  <si>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</si>
  <si>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</si>
  <si>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</si>
  <si>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</si>
  <si>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</si>
  <si>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</si>
  <si>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</si>
  <si>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</si>
  <si>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</si>
  <si>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</si>
  <si>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</si>
  <si>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</si>
  <si>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</si>
  <si>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</si>
  <si>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</si>
  <si>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</si>
  <si>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</si>
  <si>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</si>
  <si>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</si>
  <si>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</si>
  <si>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</si>
  <si>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</si>
  <si>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</si>
  <si>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</si>
  <si>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</si>
  <si>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</si>
  <si>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</si>
  <si>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</si>
  <si>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</si>
  <si>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</si>
  <si>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</si>
  <si>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</si>
  <si>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</si>
  <si>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</si>
  <si>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</si>
  <si>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</si>
  <si>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</si>
  <si>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</si>
  <si>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</si>
  <si>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</si>
  <si>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</si>
  <si>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</si>
  <si>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</si>
  <si>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</si>
  <si>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</si>
  <si>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</si>
  <si>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</si>
  <si>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</si>
  <si>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</si>
  <si>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</si>
  <si>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</si>
  <si>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</si>
  <si>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</si>
  <si>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</si>
  <si>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</si>
  <si>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</si>
  <si>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</si>
  <si>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</si>
  <si>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</si>
  <si>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</si>
  <si>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</si>
  <si>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</si>
  <si>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</si>
  <si>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</si>
  <si>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</si>
  <si>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</si>
  <si>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</si>
  <si>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</si>
  <si>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</si>
  <si>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</si>
  <si>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</si>
  <si>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</si>
  <si>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</si>
  <si>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</si>
  <si>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</si>
  <si>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</si>
  <si>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</si>
  <si>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</si>
  <si>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</si>
  <si>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</si>
  <si>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</si>
  <si>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</si>
  <si>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</si>
  <si>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</si>
  <si>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</si>
  <si>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</si>
  <si>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</si>
  <si>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</si>
  <si>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</si>
  <si>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</si>
  <si>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</si>
  <si>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</si>
  <si>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</si>
  <si>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</si>
  <si>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</si>
  <si>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</si>
  <si>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</si>
  <si>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</si>
  <si>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</si>
  <si>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</si>
  <si>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</si>
  <si>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</si>
  <si>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</si>
  <si>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</si>
  <si>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</si>
  <si>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</si>
  <si>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</si>
  <si>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</si>
  <si>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</si>
  <si>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</si>
  <si>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</si>
  <si>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</si>
  <si>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</si>
  <si>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</si>
  <si>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</si>
  <si>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</si>
  <si>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</si>
  <si>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</si>
  <si>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</si>
  <si>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</si>
  <si>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</si>
  <si>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</si>
  <si>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</si>
  <si>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</si>
  <si>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</si>
  <si>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</si>
  <si>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</si>
  <si>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</si>
  <si>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</si>
  <si>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</si>
  <si>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</si>
  <si>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</si>
  <si>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</si>
  <si>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</si>
  <si>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</si>
  <si>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</si>
  <si>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</si>
  <si>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</si>
  <si>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</si>
  <si>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</si>
  <si>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</si>
  <si>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</si>
  <si>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</si>
  <si>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</si>
  <si>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</si>
  <si>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</si>
  <si>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</si>
  <si>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</si>
  <si>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</si>
  <si>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</si>
  <si>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</si>
  <si>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</si>
  <si>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</si>
  <si>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</si>
  <si>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</si>
  <si>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</si>
  <si>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</si>
  <si>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</si>
  <si>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</si>
  <si>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</si>
  <si>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</si>
  <si>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</si>
  <si>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</si>
  <si>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</si>
  <si>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</si>
  <si>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</si>
  <si>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</si>
  <si>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</si>
  <si>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</si>
  <si>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</si>
  <si>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</si>
  <si>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</si>
  <si>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</si>
  <si>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</si>
  <si>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</si>
  <si>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</si>
  <si>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</si>
  <si>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</si>
  <si>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</si>
  <si>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</si>
  <si>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</si>
  <si>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</si>
  <si>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</si>
  <si>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</si>
  <si>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</si>
  <si>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</si>
  <si>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</si>
  <si>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</si>
  <si>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</si>
  <si>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</si>
  <si>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</si>
  <si>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</si>
  <si>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</si>
  <si>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</si>
  <si>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</si>
  <si>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</si>
  <si>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</si>
  <si>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</si>
  <si>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</si>
  <si>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</si>
  <si>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</si>
  <si>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</si>
  <si>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</si>
  <si>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</si>
  <si>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</si>
  <si>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</si>
  <si>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</si>
  <si>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</si>
  <si>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</si>
  <si>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</si>
  <si>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</si>
  <si>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</si>
  <si>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</si>
  <si>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</si>
  <si>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</si>
  <si>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</si>
  <si>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</si>
  <si>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</si>
  <si>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</si>
  <si>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</si>
  <si>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</si>
  <si>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</si>
  <si>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</si>
  <si>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</si>
  <si>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</si>
  <si>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</si>
  <si>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</si>
  <si>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</si>
  <si>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</si>
  <si>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</si>
  <si>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</si>
  <si>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</si>
  <si>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</si>
  <si>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</si>
  <si>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</si>
  <si>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</si>
  <si>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</si>
  <si>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</si>
  <si>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</si>
  <si>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</si>
  <si>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</si>
  <si>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</si>
  <si>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</si>
  <si>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</si>
  <si>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</si>
  <si>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</si>
  <si>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</si>
  <si>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</si>
  <si>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</si>
  <si>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</si>
  <si>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</si>
  <si>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</si>
  <si>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</si>
  <si>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</si>
  <si>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</si>
  <si>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</si>
  <si>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</si>
  <si>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</si>
  <si>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</si>
  <si>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</si>
  <si>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</si>
  <si>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</si>
  <si>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</si>
  <si>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</si>
  <si>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</si>
  <si>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</si>
  <si>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</si>
  <si>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</si>
  <si>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</si>
  <si>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</si>
  <si>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</si>
  <si>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</si>
  <si>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</si>
  <si>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</si>
  <si>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</si>
  <si>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</si>
  <si>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</si>
  <si>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</si>
  <si>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</si>
  <si>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</si>
  <si>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</si>
  <si>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</si>
  <si>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</si>
  <si>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</si>
  <si>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</si>
  <si>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</si>
  <si>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</si>
  <si>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</si>
  <si>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</si>
  <si>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</si>
  <si>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</si>
  <si>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</si>
  <si>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</si>
  <si>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</si>
  <si>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</si>
  <si>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</si>
  <si>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</si>
  <si>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</si>
  <si>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</si>
  <si>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</si>
  <si>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</si>
  <si>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</si>
  <si>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</si>
  <si>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</si>
  <si>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</si>
  <si>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</si>
  <si>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</si>
  <si>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</si>
  <si>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</si>
  <si>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</si>
  <si>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</si>
  <si>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</si>
  <si>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</si>
  <si>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</si>
  <si>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</si>
  <si>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</si>
  <si>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</si>
  <si>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</si>
  <si>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</si>
  <si>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</si>
  <si>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</si>
  <si>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</si>
  <si>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</si>
  <si>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</si>
  <si>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</si>
  <si>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</si>
  <si>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</si>
  <si>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</si>
  <si>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</si>
  <si>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</si>
  <si>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</si>
  <si>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</si>
  <si>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</si>
  <si>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</si>
  <si>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</si>
  <si>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</si>
  <si>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</si>
  <si>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</si>
  <si>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</si>
  <si>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</si>
  <si>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</si>
  <si>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</si>
  <si>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</si>
  <si>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</si>
  <si>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</si>
  <si>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</si>
  <si>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</si>
  <si>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</si>
  <si>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</si>
  <si>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</si>
  <si>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</si>
  <si>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</si>
  <si>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</si>
  <si>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</si>
  <si>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</si>
  <si>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</si>
  <si>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</si>
  <si>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</si>
  <si>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</si>
  <si>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</si>
  <si>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</si>
  <si>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</si>
  <si>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</si>
  <si>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</si>
  <si>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</si>
  <si>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</si>
  <si>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</si>
  <si>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</si>
  <si>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</si>
  <si>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</si>
  <si>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</si>
  <si>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</si>
  <si>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</si>
  <si>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</si>
  <si>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</si>
  <si>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</si>
  <si>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</si>
  <si>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</si>
  <si>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</si>
  <si>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</si>
  <si>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</si>
  <si>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</si>
  <si>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</si>
  <si>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</si>
  <si>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</si>
  <si>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</si>
  <si>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</si>
  <si>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</si>
  <si>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</si>
  <si>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</si>
  <si>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</si>
  <si>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</si>
  <si>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</si>
  <si>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</si>
  <si>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</si>
  <si>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</si>
  <si>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</si>
  <si>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</si>
  <si>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</si>
  <si>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</si>
  <si>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</si>
  <si>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</si>
  <si>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</si>
  <si>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</si>
  <si>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</si>
  <si>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</si>
  <si>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</si>
  <si>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</si>
  <si>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</si>
  <si>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</si>
  <si>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</si>
  <si>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</si>
  <si>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</si>
  <si>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</si>
  <si>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</si>
  <si>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</si>
  <si>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</si>
  <si>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</si>
  <si>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</si>
  <si>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</si>
  <si>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</si>
  <si>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</si>
  <si>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</si>
  <si>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</si>
  <si>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</si>
  <si>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</si>
  <si>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</si>
  <si>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</si>
  <si>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</si>
  <si>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</si>
  <si>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</si>
  <si>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</si>
  <si>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</si>
  <si>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</si>
  <si>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</si>
  <si>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</si>
  <si>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</si>
  <si>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</si>
  <si>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</si>
  <si>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</si>
  <si>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</si>
  <si>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</si>
  <si>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</si>
  <si>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</si>
  <si>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</si>
  <si>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</si>
  <si>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</si>
  <si>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</si>
  <si>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</si>
  <si>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</si>
  <si>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</si>
  <si>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</si>
  <si>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</si>
  <si>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</si>
  <si>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</si>
  <si>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</si>
  <si>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</si>
  <si>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</si>
  <si>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</si>
  <si>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</si>
  <si>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</si>
  <si>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</si>
  <si>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</si>
  <si>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</si>
  <si>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</si>
  <si>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</si>
  <si>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</si>
  <si>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</si>
  <si>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</si>
  <si>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</si>
  <si>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</si>
  <si>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</si>
  <si>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</si>
  <si>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</si>
  <si>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</si>
  <si>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</si>
  <si>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</si>
  <si>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</si>
  <si>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</si>
  <si>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</si>
  <si>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</si>
  <si>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</si>
  <si>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</si>
  <si>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</si>
  <si>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</si>
  <si>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</si>
  <si>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</si>
  <si>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</si>
  <si>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</si>
  <si>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</si>
  <si>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</si>
  <si>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</si>
  <si>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</si>
  <si>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</si>
  <si>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</si>
  <si>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</si>
  <si>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</si>
  <si>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</si>
  <si>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</si>
  <si>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</si>
  <si>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</si>
  <si>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</si>
  <si>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</si>
  <si>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</si>
  <si>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</si>
  <si>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</si>
  <si>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</si>
  <si>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</si>
  <si>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</si>
  <si>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</si>
  <si>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</si>
  <si>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</si>
  <si>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</si>
  <si>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</si>
  <si>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</si>
  <si>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</si>
  <si>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</si>
  <si>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</si>
  <si>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</si>
  <si>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</si>
  <si>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</si>
  <si>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</si>
  <si>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</si>
  <si>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</si>
  <si>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</si>
  <si>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</si>
  <si>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</si>
  <si>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</si>
  <si>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</si>
  <si>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</si>
  <si>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</si>
  <si>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</si>
  <si>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</si>
  <si>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</si>
  <si>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</si>
  <si>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</si>
  <si>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</si>
  <si>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</si>
  <si>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</si>
  <si>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</si>
  <si>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</si>
  <si>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</si>
  <si>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</si>
  <si>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</si>
  <si>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</si>
  <si>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</si>
  <si>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</si>
  <si>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</si>
  <si>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</si>
  <si>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</si>
  <si>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</si>
  <si>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</si>
  <si>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</si>
  <si>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</si>
  <si>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</si>
  <si>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</si>
  <si>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</si>
  <si>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</si>
  <si>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</si>
  <si>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</si>
  <si>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</si>
  <si>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</si>
  <si>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</si>
  <si>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</si>
  <si>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</si>
  <si>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</si>
  <si>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</si>
  <si>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</si>
  <si>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</si>
  <si>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</si>
  <si>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</si>
  <si>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</si>
  <si>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</si>
  <si>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</si>
  <si>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</si>
  <si>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</si>
  <si>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</si>
  <si>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</si>
  <si>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</si>
  <si>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</si>
  <si>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</si>
  <si>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</si>
  <si>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</si>
  <si>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</si>
  <si>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</si>
  <si>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</si>
  <si>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</si>
  <si>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</si>
  <si>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</si>
  <si>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</si>
  <si>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</si>
  <si>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</si>
  <si>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</si>
  <si>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</si>
  <si>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</si>
  <si>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</si>
  <si>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</si>
  <si>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</si>
  <si>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</si>
  <si>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</si>
  <si>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</si>
  <si>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</si>
  <si>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</si>
  <si>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</si>
  <si>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</si>
  <si>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</si>
  <si>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</si>
  <si>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</si>
  <si>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</si>
  <si>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</si>
  <si>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</si>
  <si>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</si>
  <si>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</si>
  <si>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</si>
  <si>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</si>
  <si>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</si>
  <si>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</si>
  <si>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</si>
  <si>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</si>
  <si>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</si>
  <si>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</si>
  <si>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</si>
  <si>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</si>
  <si>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</si>
  <si>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</si>
  <si>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</si>
  <si>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</si>
  <si>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</si>
  <si>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</si>
  <si>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</si>
  <si>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</si>
  <si>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</si>
  <si>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</si>
  <si>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</si>
  <si>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</si>
  <si>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</si>
  <si>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</si>
  <si>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</si>
  <si>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</si>
  <si>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</si>
  <si>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</si>
  <si>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</si>
  <si>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</si>
  <si>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</si>
  <si>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</si>
  <si>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</si>
  <si>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</si>
  <si>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</si>
  <si>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</si>
  <si>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</si>
  <si>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</si>
  <si>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</si>
  <si>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</si>
  <si>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</si>
  <si>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</si>
  <si>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</si>
  <si>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</si>
  <si>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</si>
  <si>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</si>
  <si>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</si>
  <si>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</si>
  <si>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</si>
  <si>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</si>
  <si>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</si>
  <si>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</si>
  <si>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</si>
  <si>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</si>
  <si>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</si>
  <si>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</si>
  <si>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</si>
  <si>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</si>
  <si>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</si>
  <si>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</si>
  <si>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</si>
  <si>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</si>
  <si>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</si>
  <si>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</si>
  <si>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</si>
  <si>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</si>
  <si>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</si>
  <si>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</si>
  <si>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</si>
  <si>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</si>
  <si>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</si>
  <si>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</si>
  <si>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</si>
  <si>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</si>
  <si>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</si>
  <si>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</si>
  <si>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</si>
  <si>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</si>
  <si>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</si>
  <si>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</si>
  <si>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</si>
  <si>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</si>
  <si>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</si>
  <si>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</si>
  <si>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</si>
  <si>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</si>
  <si>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</si>
  <si>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</si>
  <si>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</si>
  <si>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</si>
  <si>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</si>
  <si>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</si>
  <si>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</si>
  <si>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</si>
  <si>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</si>
  <si>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</si>
  <si>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</si>
  <si>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</si>
  <si>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</si>
  <si>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</si>
  <si>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</si>
  <si>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</si>
  <si>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</si>
  <si>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</si>
  <si>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</si>
  <si>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</si>
  <si>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</si>
  <si>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</si>
  <si>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</si>
  <si>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</si>
  <si>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</si>
  <si>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</si>
  <si>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</si>
  <si>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</si>
  <si>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</si>
  <si>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</si>
  <si>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</si>
  <si>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</si>
  <si>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</si>
  <si>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</si>
  <si>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</si>
  <si>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</si>
  <si>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</si>
  <si>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</si>
  <si>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</si>
  <si>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</si>
  <si>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</si>
  <si>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</si>
  <si>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</si>
  <si>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</si>
  <si>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</si>
  <si>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</si>
  <si>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</si>
  <si>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</si>
  <si>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</si>
  <si>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</si>
  <si>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</si>
  <si>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</si>
  <si>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</si>
  <si>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</si>
  <si>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</si>
  <si>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</si>
  <si>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</si>
  <si>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</si>
  <si>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</si>
  <si>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</si>
  <si>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</si>
  <si>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</si>
  <si>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</si>
  <si>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</si>
  <si>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</si>
  <si>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</si>
  <si>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</si>
  <si>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</si>
  <si>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</si>
  <si>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</si>
  <si>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</si>
  <si>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</si>
  <si>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</si>
  <si>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</si>
  <si>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</si>
  <si>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</si>
  <si>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</si>
  <si>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</si>
  <si>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</si>
  <si>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</si>
  <si>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</si>
  <si>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</si>
  <si>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</si>
  <si>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</si>
  <si>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</si>
  <si>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</si>
  <si>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</si>
  <si>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</si>
  <si>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</si>
  <si>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</si>
  <si>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</si>
  <si>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</si>
  <si>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</si>
  <si>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</si>
  <si>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</si>
  <si>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</si>
  <si>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</si>
  <si>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</si>
  <si>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</si>
  <si>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</si>
  <si>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</si>
  <si>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</si>
  <si>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</si>
  <si>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</si>
  <si>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</si>
  <si>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</si>
  <si>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</si>
  <si>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</si>
  <si>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</si>
  <si>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</si>
  <si>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</si>
  <si>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</si>
  <si>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</si>
  <si>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</si>
  <si>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</si>
  <si>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</si>
  <si>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</si>
  <si>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</si>
  <si>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</si>
  <si>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</si>
  <si>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</si>
  <si>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</si>
  <si>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</si>
  <si>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</si>
  <si>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</si>
  <si>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</si>
  <si>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</si>
  <si>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</si>
  <si>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</si>
  <si>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</si>
  <si>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</si>
  <si>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</si>
  <si>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</si>
  <si>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</si>
  <si>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</si>
  <si>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</si>
  <si>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</si>
  <si>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</si>
  <si>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</si>
  <si>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</si>
  <si>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</si>
  <si>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</si>
  <si>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</si>
  <si>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</si>
  <si>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</si>
  <si>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</si>
  <si>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</si>
  <si>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</si>
  <si>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</si>
  <si>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</si>
  <si>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</si>
  <si>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</si>
  <si>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</si>
  <si>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</si>
  <si>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</si>
  <si>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</si>
  <si>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</si>
  <si>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</si>
  <si>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</si>
  <si>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</si>
  <si>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</si>
  <si>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</si>
  <si>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</si>
  <si>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</si>
  <si>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</si>
  <si>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</si>
  <si>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</si>
  <si>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</si>
  <si>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</si>
  <si>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</si>
  <si>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</si>
  <si>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</si>
  <si>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</si>
  <si>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</si>
  <si>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</si>
  <si>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</si>
  <si>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</si>
  <si>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</si>
  <si>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</si>
  <si>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</si>
  <si>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</si>
  <si>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</si>
  <si>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</si>
  <si>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</si>
  <si>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</si>
  <si>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</si>
  <si>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</si>
  <si>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</si>
  <si>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</si>
  <si>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</si>
  <si>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</si>
  <si>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</si>
  <si>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</si>
  <si>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</si>
  <si>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</si>
  <si>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</si>
  <si>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</si>
  <si>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</si>
  <si>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</si>
  <si>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</si>
  <si>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</si>
  <si>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</si>
  <si>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</si>
  <si>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</si>
  <si>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</si>
  <si>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</si>
  <si>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</si>
  <si>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</si>
  <si>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</si>
  <si>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</si>
  <si>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</si>
  <si>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</si>
  <si>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</si>
  <si>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</si>
  <si>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</si>
  <si>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</si>
  <si>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</si>
  <si>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</si>
  <si>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</si>
  <si>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</si>
  <si>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</si>
  <si>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</si>
  <si>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</si>
  <si>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</si>
  <si>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</si>
  <si>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</si>
  <si>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</si>
  <si>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</si>
  <si>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</si>
  <si>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</si>
  <si>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</si>
  <si>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</si>
  <si>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</si>
  <si>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</si>
  <si>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</si>
  <si>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</si>
  <si>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</si>
  <si>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</si>
  <si>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</si>
  <si>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</si>
  <si>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</si>
  <si>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</si>
  <si>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</si>
  <si>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</si>
  <si>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</si>
  <si>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</si>
  <si>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</si>
  <si>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</si>
  <si>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</si>
  <si>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</si>
  <si>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</si>
  <si>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</si>
  <si>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</si>
  <si>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</si>
  <si>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</si>
  <si>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</si>
  <si>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</si>
  <si>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</si>
  <si>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</si>
  <si>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</si>
  <si>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</si>
  <si>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</si>
  <si>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</si>
  <si>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</si>
  <si>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</si>
  <si>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</si>
  <si>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</si>
  <si>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</si>
  <si>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</si>
  <si>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</si>
  <si>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</si>
  <si>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</si>
  <si>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</si>
  <si>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</si>
  <si>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</si>
  <si>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</si>
  <si>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</si>
  <si>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</si>
  <si>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</si>
  <si>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</si>
  <si>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</si>
  <si>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</si>
  <si>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</si>
  <si>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</si>
  <si>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</si>
  <si>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</si>
  <si>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</si>
  <si>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</si>
  <si>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</si>
  <si>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</si>
  <si>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</si>
  <si>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</si>
  <si>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</si>
  <si>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</si>
  <si>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</si>
  <si>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</si>
  <si>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</si>
  <si>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</si>
  <si>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</si>
  <si>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</si>
  <si>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</si>
  <si>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</si>
  <si>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</si>
  <si>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</si>
  <si>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</si>
  <si>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</si>
  <si>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</si>
  <si>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</si>
  <si>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</si>
  <si>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</si>
  <si>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</si>
  <si>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</si>
  <si>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</si>
  <si>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</si>
  <si>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</si>
  <si>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</si>
  <si>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</si>
  <si>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</si>
  <si>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</si>
  <si>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</si>
  <si>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</si>
  <si>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</si>
  <si>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</si>
  <si>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</si>
  <si>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</si>
  <si>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</si>
  <si>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</si>
  <si>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</si>
  <si>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</si>
  <si>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</si>
  <si>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</si>
  <si>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</si>
  <si>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</si>
  <si>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</si>
  <si>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</si>
  <si>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</si>
  <si>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</si>
  <si>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</si>
  <si>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</si>
  <si>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</si>
  <si>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</si>
  <si>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</si>
  <si>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</si>
  <si>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</si>
  <si>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</si>
  <si>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</si>
  <si>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</si>
  <si>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</si>
  <si>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</si>
  <si>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</si>
  <si>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</si>
  <si>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</si>
  <si>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</si>
  <si>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</si>
  <si>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</si>
  <si>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</si>
  <si>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</si>
  <si>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</si>
  <si>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</si>
  <si>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</si>
  <si>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</si>
  <si>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</si>
  <si>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</si>
  <si>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</si>
  <si>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</si>
  <si>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</si>
  <si>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</si>
  <si>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</si>
  <si>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</si>
  <si>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</si>
  <si>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</si>
  <si>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</si>
  <si>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</si>
  <si>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</si>
  <si>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</si>
  <si>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</si>
  <si>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</si>
  <si>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</si>
  <si>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</si>
  <si>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</si>
  <si>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</si>
  <si>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</si>
  <si>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</si>
  <si>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</si>
  <si>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</si>
  <si>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</si>
  <si>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</si>
  <si>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</si>
  <si>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</si>
  <si>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</si>
  <si>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</si>
  <si>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</si>
  <si>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</si>
  <si>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</si>
  <si>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</si>
  <si>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</si>
  <si>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</si>
  <si>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</si>
  <si>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</si>
  <si>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</si>
  <si>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</si>
  <si>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</si>
  <si>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</si>
  <si>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</si>
  <si>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</si>
  <si>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</si>
  <si>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</si>
  <si>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</si>
  <si>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</si>
  <si>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</si>
  <si>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</si>
  <si>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</si>
  <si>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</si>
  <si>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</si>
  <si>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</si>
  <si>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</si>
  <si>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</si>
  <si>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</si>
  <si>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</si>
  <si>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</si>
  <si>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</si>
  <si>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</si>
  <si>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</si>
  <si>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</si>
  <si>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</si>
  <si>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</si>
  <si>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</si>
  <si>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</si>
  <si>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</si>
  <si>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</si>
  <si>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</si>
  <si>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</si>
  <si>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</si>
  <si>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</si>
  <si>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</si>
  <si>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</si>
  <si>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</si>
  <si>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</si>
  <si>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</si>
  <si>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</si>
  <si>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</si>
  <si>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</si>
  <si>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</si>
  <si>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</si>
  <si>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</si>
  <si>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</si>
  <si>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</si>
  <si>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</si>
  <si>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</si>
  <si>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</si>
  <si>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</si>
  <si>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</si>
  <si>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</si>
  <si>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</si>
  <si>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</si>
  <si>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</si>
  <si>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</si>
  <si>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</si>
  <si>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</si>
  <si>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</si>
  <si>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</si>
  <si>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</si>
  <si>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</si>
  <si>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</si>
  <si>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</si>
  <si>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</si>
  <si>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</si>
  <si>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</si>
  <si>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</si>
  <si>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</si>
  <si>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</si>
  <si>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</si>
  <si>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</si>
  <si>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</si>
  <si>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</si>
  <si>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</si>
  <si>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</si>
  <si>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</si>
  <si>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</si>
  <si>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</si>
  <si>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</si>
  <si>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</si>
  <si>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</si>
  <si>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</si>
  <si>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</si>
  <si>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</si>
  <si>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</si>
  <si>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</si>
  <si>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</si>
  <si>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</si>
  <si>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</si>
  <si>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</si>
  <si>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</si>
  <si>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</si>
  <si>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</si>
  <si>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</si>
  <si>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</si>
  <si>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</si>
  <si>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</si>
  <si>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</si>
  <si>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</si>
  <si>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</si>
  <si>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</si>
  <si>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</si>
  <si>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</si>
  <si>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</si>
  <si>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</si>
  <si>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</si>
  <si>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</si>
  <si>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</si>
  <si>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</si>
  <si>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</si>
  <si>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</si>
  <si>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</si>
  <si>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</si>
  <si>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</si>
  <si>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</si>
  <si>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</si>
  <si>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</si>
  <si>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</si>
  <si>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</si>
  <si>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</si>
  <si>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</si>
  <si>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</si>
  <si>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</si>
  <si>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</si>
  <si>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</si>
  <si>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</si>
  <si>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</si>
  <si>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</si>
  <si>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</si>
  <si>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</si>
  <si>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</si>
  <si>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</si>
  <si>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</si>
  <si>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</si>
  <si>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</si>
  <si>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</si>
  <si>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</si>
  <si>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</si>
  <si>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</si>
  <si>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</si>
  <si>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</si>
  <si>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</si>
  <si>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</si>
  <si>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</si>
  <si>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</si>
  <si>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</si>
  <si>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</si>
  <si>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</si>
  <si>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</si>
  <si>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</si>
  <si>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</si>
  <si>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</si>
  <si>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</si>
  <si>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</si>
  <si>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</si>
  <si>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</si>
  <si>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</si>
  <si>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</si>
  <si>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</si>
  <si>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</si>
  <si>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</si>
  <si>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</si>
  <si>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</si>
  <si>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</si>
  <si>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</si>
  <si>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</si>
  <si>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</si>
  <si>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</si>
  <si>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</si>
  <si>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</si>
  <si>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</si>
  <si>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</si>
  <si>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</si>
  <si>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</si>
  <si>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</si>
  <si>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</si>
  <si>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</si>
  <si>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</si>
  <si>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</si>
  <si>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</si>
  <si>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</si>
  <si>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</si>
  <si>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</si>
  <si>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</si>
  <si>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</si>
  <si>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</si>
  <si>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</si>
  <si>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</si>
  <si>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</si>
  <si>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</si>
  <si>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</si>
  <si>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</si>
  <si>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</si>
  <si>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</si>
  <si>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</si>
  <si>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</si>
  <si>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</si>
  <si>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</si>
  <si>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</si>
  <si>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</si>
  <si>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</si>
  <si>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</si>
  <si>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</si>
  <si>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</si>
  <si>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</si>
  <si>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</si>
  <si>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</si>
  <si>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</si>
  <si>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</si>
  <si>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</si>
  <si>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</si>
  <si>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</si>
  <si>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</si>
  <si>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</si>
  <si>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</si>
  <si>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</si>
  <si>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</si>
  <si>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</si>
  <si>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</si>
  <si>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</si>
  <si>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</si>
  <si>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</si>
  <si>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</si>
  <si>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</si>
  <si>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</si>
  <si>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</si>
  <si>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</si>
  <si>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</si>
  <si>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</si>
  <si>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</si>
  <si>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</si>
  <si>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</si>
  <si>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</si>
  <si>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</si>
  <si>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</si>
  <si>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</si>
  <si>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</si>
  <si>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</si>
  <si>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</si>
  <si>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</si>
  <si>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</si>
  <si>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</si>
  <si>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</si>
  <si>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</si>
  <si>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</si>
  <si>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</si>
  <si>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</si>
  <si>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</si>
  <si>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</si>
  <si>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</si>
  <si>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</si>
  <si>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</si>
  <si>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</si>
  <si>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</si>
  <si>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</si>
  <si>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</si>
  <si>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</si>
  <si>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</si>
  <si>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</si>
  <si>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</si>
  <si>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</si>
  <si>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</si>
  <si>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</si>
  <si>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</si>
  <si>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</si>
  <si>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</si>
  <si>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</si>
  <si>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</si>
  <si>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</si>
  <si>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</si>
  <si>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</si>
  <si>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</si>
  <si>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</si>
  <si>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</si>
  <si>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</si>
  <si>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</si>
  <si>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</si>
  <si>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</si>
  <si>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</si>
  <si>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</si>
  <si>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</si>
  <si>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</si>
  <si>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</si>
  <si>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</si>
  <si>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</si>
  <si>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</si>
  <si>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</si>
  <si>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</si>
  <si>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</si>
  <si>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</si>
  <si>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</si>
  <si>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</si>
  <si>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</si>
  <si>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</si>
  <si>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</si>
  <si>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</si>
  <si>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</si>
  <si>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</si>
  <si>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</si>
  <si>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</si>
  <si>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</si>
  <si>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</si>
  <si>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</si>
  <si>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</si>
  <si>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</si>
  <si>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</si>
  <si>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</si>
  <si>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</si>
  <si>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</si>
  <si>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</si>
  <si>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</si>
  <si>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</si>
  <si>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</si>
  <si>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</si>
  <si>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</si>
  <si>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</si>
  <si>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</si>
  <si>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</si>
  <si>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</si>
  <si>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</si>
  <si>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</si>
  <si>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</si>
  <si>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</si>
  <si>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</si>
  <si>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</si>
  <si>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</si>
  <si>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</si>
  <si>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</si>
  <si>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</si>
  <si>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</si>
  <si>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</si>
  <si>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</si>
  <si>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</si>
  <si>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</si>
  <si>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</si>
  <si>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</si>
  <si>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</si>
  <si>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</si>
  <si>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</si>
  <si>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</si>
  <si>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</si>
  <si>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</si>
  <si>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</si>
  <si>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</si>
  <si>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</si>
  <si>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</si>
  <si>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</si>
  <si>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</si>
  <si>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</si>
  <si>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</si>
  <si>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</si>
  <si>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</si>
  <si>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</si>
  <si>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</si>
  <si>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</si>
  <si>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</si>
  <si>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</si>
  <si>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</si>
  <si>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</si>
  <si>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</si>
  <si>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</si>
  <si>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</si>
  <si>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</si>
  <si>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</si>
  <si>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</si>
  <si>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</si>
  <si>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</si>
  <si>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</si>
  <si>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</si>
  <si>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</si>
  <si>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</si>
  <si>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</si>
  <si>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</si>
  <si>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</si>
  <si>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</si>
  <si>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</si>
  <si>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</si>
  <si>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</si>
  <si>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</si>
  <si>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</si>
  <si>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</si>
  <si>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</si>
  <si>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</si>
  <si>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</si>
  <si>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</si>
  <si>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</si>
  <si>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</si>
  <si>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</si>
  <si>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</si>
  <si>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</si>
  <si>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</si>
  <si>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</si>
  <si>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</si>
  <si>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</si>
  <si>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</si>
  <si>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</si>
  <si>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</si>
  <si>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</si>
  <si>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</si>
  <si>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</si>
  <si>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</si>
  <si>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</si>
  <si>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</si>
  <si>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</si>
  <si>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</si>
  <si>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</si>
  <si>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</si>
  <si>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</si>
  <si>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</si>
  <si>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</si>
  <si>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</si>
  <si>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</si>
  <si>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</si>
  <si>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</si>
  <si>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</si>
  <si>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</si>
  <si>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</si>
  <si>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</si>
  <si>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</si>
  <si>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</si>
  <si>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</si>
  <si>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</si>
  <si>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</si>
  <si>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</si>
  <si>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</si>
  <si>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</si>
  <si>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</si>
  <si>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</si>
  <si>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</si>
  <si>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</si>
  <si>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</si>
  <si>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</si>
  <si>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</si>
  <si>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</si>
  <si>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</si>
  <si>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</si>
  <si>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</si>
  <si>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</si>
  <si>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</si>
  <si>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</si>
  <si>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</si>
  <si>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</si>
  <si>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</si>
  <si>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</si>
  <si>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</si>
  <si>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</si>
  <si>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</si>
  <si>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</si>
  <si>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</si>
  <si>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</si>
  <si>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</si>
  <si>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</si>
  <si>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</si>
  <si>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</si>
  <si>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</si>
  <si>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</si>
  <si>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</si>
  <si>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</si>
  <si>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</si>
  <si>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</si>
  <si>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</si>
  <si>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</si>
  <si>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</si>
  <si>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</si>
  <si>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</si>
  <si>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</si>
  <si>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</si>
  <si>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</si>
  <si>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</si>
  <si>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</si>
  <si>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</si>
  <si>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</si>
  <si>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</si>
  <si>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</si>
  <si>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</si>
  <si>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</si>
  <si>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</si>
  <si>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</si>
  <si>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</si>
  <si>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</si>
  <si>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</si>
  <si>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</si>
  <si>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</si>
  <si>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</si>
  <si>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</si>
  <si>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</si>
  <si>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</si>
  <si>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</si>
  <si>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</si>
  <si>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</si>
  <si>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</si>
  <si>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</si>
  <si>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</si>
  <si>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</si>
  <si>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</si>
  <si>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</si>
  <si>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</si>
  <si>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</si>
  <si>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</si>
  <si>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</si>
  <si>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</si>
  <si>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</si>
  <si>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</si>
  <si>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</si>
  <si>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</si>
  <si>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</si>
  <si>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</si>
  <si>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</si>
  <si>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</si>
  <si>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</si>
  <si>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</si>
  <si>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</si>
  <si>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</si>
  <si>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</si>
  <si>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</si>
  <si>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</si>
  <si>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</si>
  <si>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</si>
  <si>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</si>
  <si>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</si>
  <si>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</si>
  <si>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</si>
  <si>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</si>
  <si>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</si>
  <si>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</si>
  <si>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</si>
  <si>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</si>
  <si>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</si>
  <si>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</si>
  <si>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</si>
  <si>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</si>
  <si>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</si>
  <si>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</si>
  <si>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</si>
  <si>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</si>
  <si>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</si>
  <si>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</si>
  <si>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</si>
  <si>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</si>
  <si>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</si>
  <si>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</si>
  <si>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</si>
  <si>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</si>
  <si>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</si>
  <si>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</si>
  <si>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</si>
  <si>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</si>
  <si>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</si>
  <si>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</si>
  <si>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</si>
  <si>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</si>
  <si>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</si>
  <si>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</si>
  <si>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</si>
  <si>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</si>
  <si>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</si>
  <si>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</si>
  <si>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</si>
  <si>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</si>
  <si>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</si>
  <si>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</si>
  <si>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</si>
  <si>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</si>
  <si>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</si>
  <si>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</si>
  <si>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</si>
  <si>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</si>
  <si>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</si>
  <si>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</si>
  <si>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</si>
  <si>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</si>
  <si>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</si>
  <si>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</si>
  <si>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</si>
  <si>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</si>
  <si>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</si>
  <si>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</si>
  <si>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</si>
  <si>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</si>
  <si>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</si>
  <si>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</si>
  <si>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</si>
  <si>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</si>
  <si>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</si>
  <si>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</si>
  <si>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</si>
  <si>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</si>
  <si>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</si>
  <si>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</si>
  <si>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</si>
  <si>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</si>
  <si>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</si>
  <si>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</si>
  <si>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</si>
  <si>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</si>
  <si>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</si>
  <si>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</si>
  <si>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</si>
  <si>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</si>
  <si>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</si>
  <si>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</si>
  <si>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</si>
  <si>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</si>
  <si>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</si>
  <si>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</si>
  <si>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</si>
  <si>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</si>
  <si>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</si>
  <si>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</si>
  <si>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</si>
  <si>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</si>
  <si>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</si>
  <si>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</si>
  <si>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</si>
  <si>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</si>
  <si>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</si>
  <si>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</si>
  <si>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</si>
  <si>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</si>
  <si>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</si>
  <si>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</si>
  <si>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</si>
  <si>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</si>
  <si>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</si>
  <si>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</si>
  <si>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</si>
  <si>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</si>
  <si>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</si>
  <si>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</si>
  <si>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</si>
  <si>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</si>
  <si>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</si>
  <si>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</si>
  <si>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</si>
  <si>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</si>
  <si>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</si>
  <si>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</si>
  <si>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</si>
  <si>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</si>
  <si>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</si>
  <si>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</si>
  <si>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</si>
  <si>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</si>
  <si>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</si>
  <si>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</si>
  <si>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</si>
  <si>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</si>
  <si>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</si>
  <si>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</si>
  <si>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</si>
  <si>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</si>
  <si>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</si>
  <si>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</si>
  <si>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</si>
  <si>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</si>
  <si>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</si>
  <si>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</si>
  <si>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</si>
  <si>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</si>
  <si>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</si>
  <si>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</si>
  <si>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</si>
  <si>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</si>
  <si>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</si>
  <si>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</si>
  <si>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</si>
  <si>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</si>
  <si>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</si>
  <si>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</si>
  <si>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</si>
  <si>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</si>
  <si>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</si>
  <si>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</si>
  <si>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</si>
  <si>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</si>
  <si>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</si>
  <si>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</si>
  <si>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</si>
  <si>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</si>
  <si>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</si>
  <si>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</si>
  <si>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</si>
  <si>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</si>
  <si>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</si>
  <si>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</si>
  <si>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</si>
  <si>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</si>
  <si>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</si>
  <si>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</si>
  <si>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</si>
  <si>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</si>
  <si>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</si>
  <si>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</si>
  <si>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</si>
  <si>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</si>
  <si>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</si>
  <si>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</si>
  <si>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</si>
  <si>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</si>
  <si>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</si>
  <si>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</si>
  <si>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</si>
  <si>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</si>
  <si>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</si>
  <si>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</si>
  <si>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</si>
  <si>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</si>
  <si>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</si>
  <si>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</si>
  <si>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</si>
  <si>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</si>
  <si>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</si>
  <si>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</si>
  <si>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</si>
  <si>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</si>
  <si>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</si>
  <si>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</si>
  <si>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</si>
  <si>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</si>
  <si>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</si>
  <si>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</si>
  <si>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</si>
  <si>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</si>
  <si>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</si>
  <si>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</si>
  <si>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</si>
  <si>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</si>
  <si>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</si>
  <si>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</si>
  <si>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</si>
  <si>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</si>
  <si>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</si>
  <si>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</si>
  <si>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</si>
  <si>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</si>
  <si>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</si>
  <si>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</si>
  <si>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</si>
  <si>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</si>
  <si>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</si>
  <si>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</si>
  <si>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</si>
  <si>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</si>
  <si>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</si>
  <si>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</si>
  <si>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</si>
  <si>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</si>
  <si>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</si>
  <si>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</si>
  <si>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</si>
  <si>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</si>
  <si>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</si>
  <si>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</si>
  <si>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</si>
  <si>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</si>
  <si>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</si>
  <si>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</si>
  <si>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</si>
  <si>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</si>
  <si>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</si>
  <si>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</si>
  <si>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</si>
  <si>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</si>
  <si>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</si>
  <si>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</si>
  <si>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</si>
  <si>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</si>
  <si>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</si>
  <si>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</si>
  <si>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</si>
  <si>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</si>
  <si>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</si>
  <si>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</si>
  <si>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</si>
  <si>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</si>
  <si>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</si>
  <si>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</si>
  <si>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</si>
  <si>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</si>
  <si>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</si>
  <si>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</si>
  <si>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</si>
  <si>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</si>
  <si>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</si>
  <si>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</si>
  <si>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</si>
  <si>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</si>
  <si>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</si>
  <si>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</si>
  <si>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</si>
  <si>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</si>
  <si>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</si>
  <si>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</si>
  <si>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</si>
  <si>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</si>
  <si>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</si>
  <si>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</si>
  <si>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</si>
  <si>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</si>
  <si>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</si>
  <si>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</si>
  <si>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</si>
  <si>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</si>
  <si>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</si>
  <si>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</si>
  <si>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</si>
  <si>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</si>
  <si>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</si>
  <si>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</si>
  <si>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</si>
  <si>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</si>
  <si>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</si>
  <si>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</si>
  <si>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</si>
  <si>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</si>
  <si>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</si>
  <si>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</si>
  <si>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</si>
  <si>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</si>
  <si>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</si>
  <si>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</si>
  <si>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</si>
  <si>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</si>
  <si>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</si>
  <si>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</si>
  <si>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</si>
  <si>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</si>
  <si>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</si>
  <si>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</si>
  <si>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</si>
  <si>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</si>
  <si>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</si>
  <si>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</si>
  <si>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</si>
  <si>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</si>
  <si>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</si>
  <si>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</si>
  <si>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</si>
  <si>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</si>
  <si>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</si>
  <si>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</si>
  <si>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</si>
  <si>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</si>
  <si>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</si>
  <si>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</si>
  <si>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</si>
  <si>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</si>
  <si>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</si>
  <si>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</si>
  <si>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</si>
  <si>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</si>
  <si>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</si>
  <si>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</si>
  <si>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</si>
  <si>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</si>
  <si>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</si>
  <si>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</si>
  <si>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</si>
  <si>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</si>
  <si>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</si>
  <si>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</si>
  <si>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</si>
  <si>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</si>
  <si>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</si>
  <si>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</si>
  <si>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</si>
  <si>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</si>
  <si>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</si>
  <si>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</si>
  <si>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</si>
  <si>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</si>
  <si>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</si>
  <si>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</si>
  <si>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</si>
  <si>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</si>
  <si>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</si>
  <si>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</si>
  <si>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</si>
  <si>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</si>
  <si>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</si>
  <si>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</si>
  <si>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</si>
  <si>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</si>
  <si>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</si>
  <si>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</si>
  <si>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</si>
  <si>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</si>
  <si>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</si>
  <si>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</si>
  <si>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</si>
  <si>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</si>
  <si>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</si>
  <si>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</si>
  <si>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</si>
  <si>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</si>
  <si>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</si>
  <si>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</si>
  <si>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</si>
  <si>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</si>
  <si>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</si>
  <si>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</si>
  <si>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</si>
  <si>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</si>
  <si>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</si>
  <si>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</si>
  <si>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</si>
  <si>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</si>
  <si>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</si>
  <si>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</si>
  <si>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</si>
  <si>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</si>
  <si>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</si>
  <si>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</si>
  <si>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</si>
  <si>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</si>
  <si>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</si>
  <si>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</si>
  <si>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</si>
  <si>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</si>
  <si>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</si>
  <si>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</si>
  <si>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</si>
  <si>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</si>
  <si>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</si>
  <si>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</si>
  <si>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</si>
  <si>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</si>
  <si>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</si>
  <si>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</si>
  <si>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</si>
  <si>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</si>
  <si>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</si>
  <si>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</si>
  <si>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</si>
  <si>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</si>
  <si>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</si>
  <si>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</si>
  <si>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</si>
  <si>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</si>
  <si>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</si>
  <si>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</si>
  <si>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</si>
  <si>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</si>
  <si>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</si>
  <si>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</si>
  <si>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</si>
  <si>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</si>
  <si>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</si>
  <si>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</si>
  <si>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</si>
  <si>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</si>
  <si>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</si>
  <si>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</si>
  <si>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</si>
  <si>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</si>
  <si>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</si>
  <si>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</si>
  <si>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</si>
  <si>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</si>
  <si>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</si>
  <si>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</si>
  <si>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</si>
  <si>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</si>
  <si>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</si>
  <si>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</si>
  <si>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</si>
  <si>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</si>
  <si>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</si>
  <si>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</si>
  <si>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</si>
  <si>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</si>
  <si>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</si>
  <si>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</si>
  <si>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</si>
  <si>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</si>
  <si>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</si>
  <si>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</si>
  <si>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</si>
  <si>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</si>
  <si>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</si>
  <si>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</si>
  <si>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</si>
  <si>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</si>
  <si>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</si>
  <si>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</si>
  <si>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</si>
  <si>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</si>
  <si>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</si>
  <si>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</si>
  <si>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</si>
  <si>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</si>
  <si>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</si>
  <si>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</si>
  <si>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</si>
  <si>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</si>
  <si>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</si>
  <si>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</si>
  <si>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</si>
  <si>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</si>
  <si>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</si>
  <si>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</si>
  <si>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</si>
  <si>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</si>
  <si>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</si>
  <si>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</si>
  <si>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</si>
  <si>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</si>
  <si>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</si>
  <si>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</si>
  <si>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</si>
  <si>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</si>
  <si>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</si>
  <si>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</si>
  <si>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</si>
  <si>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</si>
  <si>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</si>
  <si>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</si>
  <si>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</si>
  <si>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</si>
  <si>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</si>
  <si>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</si>
  <si>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</si>
  <si>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</si>
  <si>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</si>
  <si>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</si>
  <si>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</si>
  <si>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</si>
  <si>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</si>
  <si>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</si>
  <si>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</si>
  <si>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</si>
  <si>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</si>
  <si>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</si>
  <si>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</si>
  <si>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</si>
  <si>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</si>
  <si>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</si>
  <si>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</si>
  <si>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</si>
  <si>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</si>
  <si>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</si>
  <si>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</si>
  <si>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</si>
  <si>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</si>
  <si>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</si>
  <si>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</si>
  <si>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</si>
  <si>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</si>
  <si>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</si>
  <si>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</si>
  <si>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</si>
  <si>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</si>
  <si>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</si>
  <si>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</si>
  <si>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</si>
  <si>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</si>
  <si>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</si>
  <si>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</si>
  <si>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</si>
  <si>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</si>
  <si>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</si>
  <si>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</si>
  <si>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</si>
  <si>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</si>
  <si>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</si>
  <si>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</si>
  <si>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</si>
  <si>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</si>
  <si>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</si>
  <si>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</si>
  <si>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</si>
  <si>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</si>
  <si>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</si>
  <si>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</si>
  <si>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</si>
  <si>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</si>
  <si>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</si>
  <si>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</si>
  <si>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</si>
  <si>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</si>
  <si>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</si>
  <si>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</si>
  <si>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</si>
  <si>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</si>
  <si>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</si>
  <si>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</si>
  <si>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</si>
  <si>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</si>
  <si>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</si>
  <si>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</si>
  <si>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</si>
  <si>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</si>
  <si>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</si>
  <si>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</si>
  <si>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</si>
  <si>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</si>
  <si>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</si>
  <si>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</si>
  <si>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</si>
  <si>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</si>
  <si>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</si>
  <si>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</si>
  <si>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</si>
  <si>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</si>
  <si>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</si>
  <si>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</si>
  <si>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</si>
  <si>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</si>
  <si>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</si>
  <si>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</si>
  <si>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</si>
  <si>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</si>
  <si>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</si>
  <si>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</si>
  <si>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</si>
  <si>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</si>
  <si>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</si>
  <si>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</si>
  <si>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</si>
  <si>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</si>
  <si>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</si>
  <si>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</si>
  <si>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</si>
  <si>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</si>
  <si>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</si>
  <si>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</si>
  <si>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</si>
  <si>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</si>
  <si>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</si>
  <si>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</si>
  <si>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</si>
  <si>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</si>
  <si>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</si>
  <si>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</si>
  <si>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</si>
  <si>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</si>
  <si>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</si>
  <si>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</si>
  <si>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</si>
  <si>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</si>
  <si>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</si>
  <si>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</si>
  <si>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</si>
  <si>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</si>
  <si>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</si>
  <si>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</si>
  <si>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</si>
  <si>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</si>
  <si>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</si>
  <si>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</si>
  <si>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</si>
  <si>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</si>
  <si>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</si>
  <si>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</si>
  <si>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</si>
  <si>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</si>
  <si>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</si>
  <si>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</si>
  <si>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</si>
  <si>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</si>
  <si>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</si>
  <si>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</si>
  <si>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</si>
  <si>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</si>
  <si>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</si>
  <si>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</si>
  <si>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</si>
  <si>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</si>
  <si>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</si>
  <si>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</si>
  <si>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</si>
  <si>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</si>
  <si>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</si>
  <si>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</si>
  <si>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</si>
  <si>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</si>
  <si>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</si>
  <si>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</si>
  <si>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</si>
  <si>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</si>
  <si>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</si>
  <si>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</si>
  <si>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</si>
  <si>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</si>
  <si>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</si>
  <si>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</si>
  <si>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</si>
  <si>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</si>
  <si>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</si>
  <si>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</si>
  <si>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</si>
  <si>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</si>
  <si>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</si>
  <si>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</si>
  <si>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</si>
  <si>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</si>
  <si>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</si>
  <si>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</si>
  <si>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</si>
  <si>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</si>
  <si>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</si>
  <si>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</si>
  <si>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</si>
  <si>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</si>
  <si>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</si>
  <si>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</si>
  <si>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</si>
  <si>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</si>
  <si>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</si>
  <si>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</si>
  <si>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</si>
  <si>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</si>
  <si>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</si>
  <si>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</si>
  <si>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</si>
  <si>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</si>
  <si>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</si>
  <si>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</si>
  <si>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</si>
  <si>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</si>
  <si>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</si>
  <si>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</si>
  <si>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</si>
  <si>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</si>
  <si>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</si>
  <si>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</si>
  <si>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</si>
  <si>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</si>
  <si>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</si>
  <si>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</si>
  <si>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</si>
  <si>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</si>
  <si>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</si>
  <si>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</si>
  <si>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</si>
  <si>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</si>
  <si>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</si>
  <si>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</si>
  <si>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</si>
  <si>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</si>
  <si>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</si>
  <si>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</si>
  <si>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</si>
  <si>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</si>
  <si>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</si>
  <si>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</si>
  <si>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</si>
  <si>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</si>
  <si>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</si>
  <si>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</si>
  <si>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</si>
  <si>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</si>
  <si>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</si>
  <si>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</si>
  <si>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</si>
  <si>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</si>
  <si>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</si>
  <si>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</si>
  <si>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</si>
  <si>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</si>
  <si>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</si>
  <si>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</si>
  <si>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</si>
  <si>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</si>
  <si>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</si>
  <si>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</si>
  <si>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</si>
  <si>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</si>
  <si>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</si>
  <si>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</si>
  <si>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</si>
  <si>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</si>
  <si>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</si>
  <si>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</si>
  <si>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</si>
  <si>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</si>
  <si>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</si>
  <si>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</si>
  <si>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</si>
  <si>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</si>
  <si>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</si>
  <si>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</si>
  <si>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</si>
  <si>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</si>
  <si>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</si>
  <si>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</si>
  <si>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</si>
  <si>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</si>
  <si>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</si>
  <si>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</si>
  <si>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</si>
  <si>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</si>
  <si>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</si>
  <si>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</si>
  <si>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</si>
  <si>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</si>
  <si>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</si>
  <si>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</si>
  <si>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</si>
  <si>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</si>
  <si>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</si>
  <si>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</si>
  <si>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</si>
  <si>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</si>
  <si>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</si>
  <si>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</si>
  <si>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</si>
  <si>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</si>
  <si>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</si>
  <si>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</si>
  <si>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</si>
  <si>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</si>
  <si>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</si>
  <si>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</si>
  <si>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</si>
  <si>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</si>
  <si>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</si>
  <si>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</si>
  <si>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</si>
  <si>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</si>
  <si>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</si>
  <si>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</si>
  <si>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</si>
  <si>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</si>
  <si>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</si>
  <si>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</si>
  <si>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</si>
  <si>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</si>
  <si>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</si>
  <si>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</si>
  <si>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</si>
  <si>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</si>
  <si>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</si>
  <si>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</si>
  <si>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</si>
  <si>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</si>
  <si>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</si>
  <si>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</si>
  <si>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</si>
  <si>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</si>
  <si>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</si>
  <si>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</si>
  <si>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</si>
  <si>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</si>
  <si>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</si>
  <si>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</si>
  <si>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</si>
  <si>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</si>
  <si>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</si>
  <si>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</si>
  <si>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</si>
  <si>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</si>
  <si>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</si>
  <si>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</si>
  <si>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</si>
  <si>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</si>
  <si>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</si>
  <si>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</si>
  <si>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</si>
  <si>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</si>
  <si>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</si>
  <si>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</si>
  <si>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</si>
  <si>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</si>
  <si>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</si>
  <si>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</si>
  <si>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</si>
  <si>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</si>
  <si>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</si>
  <si>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</si>
  <si>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</si>
  <si>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</si>
  <si>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</si>
  <si>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</si>
  <si>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</si>
  <si>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</si>
  <si>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</si>
  <si>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</si>
  <si>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</si>
  <si>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</si>
  <si>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</si>
  <si>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</si>
  <si>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</si>
  <si>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</si>
  <si>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</si>
  <si>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</si>
  <si>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</si>
  <si>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</si>
  <si>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</si>
  <si>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</si>
  <si>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</si>
  <si>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</si>
  <si>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</si>
  <si>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</si>
  <si>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</si>
  <si>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</si>
  <si>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</si>
  <si>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</si>
  <si>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</si>
  <si>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</si>
  <si>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</si>
  <si>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</si>
  <si>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</si>
  <si>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</si>
  <si>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</si>
  <si>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</si>
  <si>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</si>
  <si>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</si>
  <si>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</si>
  <si>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</si>
  <si>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</si>
  <si>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</si>
  <si>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</si>
  <si>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</si>
  <si>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</si>
  <si>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</si>
  <si>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</si>
  <si>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</si>
  <si>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</si>
  <si>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</si>
  <si>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</si>
  <si>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</si>
  <si>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</si>
  <si>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</si>
  <si>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</si>
  <si>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</si>
  <si>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</si>
  <si>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</si>
  <si>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</si>
  <si>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</si>
  <si>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</si>
  <si>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</si>
  <si>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</si>
  <si>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</si>
  <si>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</si>
  <si>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</si>
  <si>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</si>
  <si>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</si>
  <si>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</si>
  <si>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</si>
  <si>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</si>
  <si>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</si>
  <si>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</si>
  <si>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</si>
  <si>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</si>
  <si>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</si>
  <si>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</si>
  <si>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</si>
  <si>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</si>
  <si>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</si>
  <si>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</si>
  <si>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</si>
  <si>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</si>
  <si>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</si>
  <si>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</si>
  <si>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</si>
  <si>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</si>
  <si>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</si>
  <si>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</si>
  <si>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</si>
  <si>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</si>
  <si>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</si>
  <si>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</si>
  <si>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</si>
  <si>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</si>
  <si>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</si>
  <si>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</si>
  <si>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</si>
  <si>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</si>
  <si>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</si>
  <si>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</si>
  <si>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</si>
  <si>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</si>
  <si>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</si>
  <si>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</si>
  <si>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</si>
  <si>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</si>
  <si>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</si>
  <si>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</si>
  <si>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</si>
  <si>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</si>
  <si>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</si>
  <si>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</si>
  <si>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</si>
  <si>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</si>
  <si>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</si>
  <si>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</si>
  <si>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</si>
  <si>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</si>
  <si>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</si>
  <si>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</si>
  <si>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</si>
  <si>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</si>
  <si>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</si>
  <si>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</si>
  <si>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</si>
  <si>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</si>
  <si>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</si>
  <si>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</si>
  <si>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</si>
  <si>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</si>
  <si>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</si>
  <si>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</si>
  <si>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</si>
  <si>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</si>
  <si>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</si>
  <si>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</si>
  <si>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</si>
  <si>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</si>
  <si>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</si>
  <si>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</si>
  <si>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</si>
  <si>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</si>
  <si>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</si>
  <si>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</si>
  <si>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</si>
  <si>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</si>
  <si>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</si>
  <si>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</si>
  <si>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</si>
  <si>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</si>
  <si>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</si>
  <si>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</si>
  <si>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</si>
  <si>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</si>
  <si>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</si>
  <si>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</si>
  <si>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</si>
  <si>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</si>
  <si>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</si>
  <si>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</si>
  <si>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</si>
  <si>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</si>
  <si>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</si>
  <si>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</si>
  <si>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</si>
  <si>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</si>
  <si>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</si>
  <si>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</si>
  <si>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</si>
  <si>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</si>
  <si>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</si>
  <si>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</si>
  <si>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</si>
  <si>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</si>
  <si>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</si>
  <si>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</si>
  <si>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</si>
  <si>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</si>
  <si>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</si>
  <si>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</si>
  <si>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</si>
  <si>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</si>
  <si>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</si>
  <si>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</si>
  <si>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</si>
  <si>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</si>
  <si>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</si>
  <si>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</si>
  <si>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</si>
  <si>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</si>
  <si>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</si>
  <si>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</si>
  <si>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</si>
  <si>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</si>
  <si>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</si>
  <si>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</si>
  <si>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</si>
  <si>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</si>
  <si>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</si>
  <si>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</si>
  <si>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</si>
  <si>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</si>
  <si>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</si>
  <si>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</si>
  <si>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</si>
  <si>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</si>
  <si>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</si>
  <si>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</si>
  <si>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</si>
  <si>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</si>
  <si>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</si>
  <si>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</si>
  <si>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</si>
  <si>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</si>
  <si>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</si>
  <si>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</si>
  <si>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</si>
  <si>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</si>
  <si>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</si>
  <si>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</si>
  <si>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</si>
  <si>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</si>
  <si>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</si>
  <si>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</si>
  <si>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</si>
  <si>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</si>
  <si>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</si>
  <si>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</si>
  <si>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</si>
  <si>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</si>
  <si>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</si>
  <si>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</si>
  <si>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</si>
  <si>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</si>
  <si>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</si>
  <si>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</si>
  <si>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</si>
  <si>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</si>
  <si>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</si>
  <si>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</si>
  <si>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</si>
  <si>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</si>
  <si>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</si>
  <si>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</si>
  <si>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</si>
  <si>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</si>
  <si>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</si>
  <si>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</si>
  <si>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</si>
  <si>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</si>
  <si>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</si>
  <si>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</si>
  <si>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</si>
  <si>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</si>
  <si>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</si>
  <si>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</si>
  <si>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</si>
  <si>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</si>
  <si>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</si>
  <si>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</si>
  <si>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</si>
  <si>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</si>
  <si>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</si>
  <si>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</si>
  <si>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</si>
  <si>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</si>
  <si>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</si>
  <si>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</si>
  <si>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</si>
  <si>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</si>
  <si>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</si>
  <si>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</si>
  <si>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</si>
  <si>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</si>
  <si>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</si>
  <si>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</si>
  <si>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</si>
  <si>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</si>
  <si>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</si>
  <si>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</si>
  <si>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</si>
  <si>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</si>
  <si>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</si>
  <si>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</si>
  <si>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</si>
  <si>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</si>
  <si>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</si>
  <si>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</si>
  <si>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</si>
  <si>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</si>
  <si>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</si>
  <si>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</si>
  <si>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</si>
  <si>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</si>
  <si>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</si>
  <si>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</si>
  <si>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</si>
  <si>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</si>
  <si>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</si>
  <si>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</si>
  <si>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</si>
  <si>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</si>
  <si>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</si>
  <si>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</si>
  <si>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</si>
  <si>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</si>
  <si>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</si>
  <si>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</si>
  <si>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</si>
  <si>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</si>
  <si>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</si>
  <si>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</si>
  <si>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</si>
  <si>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</si>
  <si>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</si>
  <si>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</si>
  <si>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</si>
  <si>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</si>
  <si>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</si>
  <si>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</si>
  <si>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</si>
  <si>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</si>
  <si>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</si>
  <si>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</si>
  <si>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</si>
  <si>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</si>
  <si>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</si>
  <si>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</si>
  <si>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</si>
  <si>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</si>
  <si>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</si>
  <si>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</si>
  <si>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</si>
  <si>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</si>
  <si>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</si>
  <si>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</si>
  <si>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</si>
  <si>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</si>
  <si>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</si>
  <si>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</si>
  <si>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</si>
  <si>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</si>
  <si>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</si>
  <si>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</si>
  <si>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</si>
  <si>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</si>
  <si>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</si>
  <si>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</si>
  <si>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</si>
  <si>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</si>
  <si>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</si>
  <si>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</si>
  <si>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</si>
  <si>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</si>
  <si>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</si>
  <si>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</si>
  <si>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</si>
  <si>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</si>
  <si>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</si>
  <si>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</si>
  <si>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</si>
  <si>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</si>
  <si>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</si>
  <si>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</si>
  <si>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</si>
  <si>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</si>
  <si>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</si>
  <si>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</si>
  <si>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</si>
  <si>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</si>
  <si>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</si>
  <si>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</si>
  <si>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</si>
  <si>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</si>
  <si>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</si>
  <si>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</si>
  <si>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</si>
  <si>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</si>
  <si>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</si>
  <si>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</si>
  <si>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</si>
  <si>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</si>
  <si>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</si>
  <si>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</si>
  <si>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</si>
  <si>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</si>
  <si>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</si>
  <si>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</si>
  <si>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</si>
  <si>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</si>
  <si>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</si>
  <si>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</si>
  <si>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</si>
  <si>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</si>
  <si>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</si>
  <si>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</si>
  <si>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</si>
  <si>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</si>
  <si>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</si>
  <si>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</si>
  <si>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</si>
  <si>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</si>
  <si>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</si>
  <si>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</si>
  <si>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</si>
  <si>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</si>
  <si>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</si>
  <si>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</si>
  <si>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</si>
  <si>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</si>
  <si>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</si>
  <si>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</si>
  <si>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</si>
  <si>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</si>
  <si>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</si>
  <si>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</si>
  <si>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</si>
  <si>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</si>
  <si>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</si>
  <si>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</si>
  <si>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</si>
  <si>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</si>
  <si>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</si>
  <si>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</si>
  <si>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</si>
  <si>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</si>
  <si>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</si>
  <si>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</si>
  <si>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</si>
  <si>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</si>
  <si>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</si>
  <si>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</si>
  <si>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</si>
  <si>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</si>
  <si>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</si>
  <si>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</si>
  <si>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</si>
  <si>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</si>
  <si>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</si>
  <si>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</si>
  <si>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</si>
  <si>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</si>
  <si>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</si>
  <si>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</si>
  <si>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</si>
  <si>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</si>
  <si>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</si>
  <si>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</si>
  <si>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</si>
  <si>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</si>
  <si>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</si>
  <si>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</si>
  <si>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</si>
  <si>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</si>
  <si>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</si>
  <si>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</si>
  <si>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</si>
  <si>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</si>
  <si>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</si>
  <si>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</si>
  <si>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</si>
  <si>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</si>
  <si>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</si>
  <si>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</si>
  <si>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</si>
  <si>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</si>
  <si>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</si>
  <si>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</si>
  <si>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</si>
  <si>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</si>
  <si>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</si>
  <si>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</si>
  <si>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</si>
  <si>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</si>
  <si>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</si>
  <si>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</si>
  <si>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</si>
  <si>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</si>
  <si>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</si>
  <si>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</si>
  <si>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</si>
  <si>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</si>
  <si>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</si>
  <si>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</si>
  <si>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</si>
  <si>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</si>
  <si>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</si>
  <si>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</si>
  <si>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</si>
  <si>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</si>
  <si>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</si>
  <si>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</si>
  <si>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</si>
  <si>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</si>
  <si>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</si>
  <si>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</si>
  <si>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</si>
  <si>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</si>
  <si>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</si>
  <si>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</si>
  <si>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</si>
  <si>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</si>
  <si>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</si>
  <si>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</si>
  <si>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</si>
  <si>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</si>
  <si>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</si>
  <si>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</si>
  <si>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</si>
  <si>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</si>
  <si>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</si>
  <si>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</si>
  <si>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</si>
  <si>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</si>
  <si>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</si>
  <si>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</si>
  <si>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</si>
  <si>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</si>
  <si>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</si>
  <si>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</si>
  <si>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</si>
  <si>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</si>
  <si>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</si>
  <si>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</si>
  <si>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</si>
  <si>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</si>
  <si>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</si>
  <si>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</si>
  <si>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</si>
  <si>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</si>
  <si>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</si>
  <si>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</si>
  <si>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</si>
  <si>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</si>
  <si>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</si>
  <si>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</si>
  <si>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</si>
  <si>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</si>
  <si>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</si>
  <si>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</si>
  <si>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</si>
  <si>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</si>
  <si>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</si>
  <si>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</si>
  <si>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</si>
  <si>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</si>
  <si>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</si>
  <si>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</si>
  <si>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</si>
  <si>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</si>
  <si>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</si>
  <si>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</si>
  <si>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</si>
  <si>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</si>
  <si>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</si>
  <si>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</si>
  <si>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</si>
  <si>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</si>
  <si>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</si>
  <si>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</si>
  <si>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</si>
  <si>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</si>
  <si>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</si>
  <si>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</si>
  <si>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</si>
  <si>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</si>
  <si>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</si>
  <si>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</si>
  <si>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</si>
  <si>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</si>
  <si>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</si>
  <si>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</si>
  <si>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</si>
  <si>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</si>
  <si>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</si>
  <si>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</si>
  <si>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</si>
  <si>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</si>
  <si>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</si>
  <si>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</si>
  <si>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</si>
  <si>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</si>
  <si>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</si>
  <si>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</si>
  <si>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</si>
  <si>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</si>
  <si>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</si>
  <si>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</si>
  <si>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</si>
  <si>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</si>
  <si>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</si>
  <si>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</si>
  <si>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</si>
  <si>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</si>
  <si>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</si>
  <si>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</si>
  <si>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</si>
  <si>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</si>
  <si>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</si>
  <si>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</si>
  <si>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</si>
  <si>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</si>
  <si>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</si>
  <si>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</si>
  <si>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</si>
  <si>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</si>
  <si>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</si>
  <si>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</si>
  <si>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</si>
  <si>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</si>
  <si>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</si>
  <si>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</si>
  <si>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</si>
  <si>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</si>
  <si>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</si>
  <si>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</si>
  <si>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</si>
  <si>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</si>
  <si>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</si>
  <si>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</si>
  <si>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</si>
  <si>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</si>
  <si>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</si>
  <si>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</si>
  <si>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</si>
  <si>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</si>
  <si>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</si>
  <si>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</si>
  <si>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</si>
  <si>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</si>
  <si>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</si>
  <si>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</si>
  <si>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</si>
  <si>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</si>
  <si>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</si>
  <si>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</si>
  <si>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</si>
  <si>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</si>
  <si>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</si>
  <si>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</si>
  <si>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</si>
  <si>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</si>
  <si>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</si>
  <si>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</si>
  <si>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</si>
  <si>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</si>
  <si>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</si>
  <si>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</si>
  <si>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</si>
  <si>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</si>
  <si>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</si>
  <si>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</si>
  <si>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</si>
  <si>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</si>
  <si>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</si>
  <si>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</si>
  <si>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</si>
  <si>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</si>
  <si>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</si>
  <si>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</si>
  <si>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</si>
  <si>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</si>
  <si>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</si>
  <si>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</si>
  <si>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</si>
  <si>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</si>
  <si>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</si>
  <si>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</si>
  <si>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</si>
  <si>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</si>
  <si>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</si>
  <si>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</si>
  <si>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</si>
  <si>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</si>
  <si>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</si>
  <si>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</si>
  <si>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</si>
  <si>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</si>
  <si>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</si>
  <si>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</si>
  <si>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</si>
  <si>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</si>
  <si>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</si>
  <si>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</si>
  <si>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</si>
  <si>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</si>
  <si>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</si>
  <si>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</si>
  <si>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</si>
  <si>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</si>
  <si>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</si>
  <si>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</si>
  <si>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</si>
  <si>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</si>
  <si>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</si>
  <si>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</si>
  <si>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</si>
  <si>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</si>
  <si>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</si>
  <si>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</si>
  <si>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</si>
  <si>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</si>
  <si>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</si>
  <si>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</si>
  <si>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</si>
  <si>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</si>
  <si>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</si>
  <si>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</si>
  <si>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</si>
  <si>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</si>
  <si>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</si>
  <si>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</si>
  <si>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</si>
  <si>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</si>
  <si>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</si>
  <si>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</si>
  <si>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</si>
  <si>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</si>
  <si>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</si>
  <si>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</si>
  <si>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</si>
  <si>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</si>
  <si>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</si>
  <si>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</si>
  <si>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</si>
  <si>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</si>
  <si>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</si>
  <si>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</si>
  <si>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</si>
  <si>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</si>
  <si>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</si>
  <si>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</si>
  <si>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</si>
  <si>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</si>
  <si>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</si>
  <si>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</si>
  <si>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</si>
  <si>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</si>
  <si>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</si>
  <si>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</si>
  <si>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</si>
  <si>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</si>
  <si>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</si>
  <si>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</si>
  <si>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</si>
  <si>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</si>
  <si>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</si>
  <si>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</si>
  <si>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</si>
  <si>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</si>
  <si>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</si>
  <si>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</si>
  <si>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</si>
  <si>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</si>
  <si>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</si>
  <si>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</si>
  <si>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</si>
  <si>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</si>
  <si>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</si>
  <si>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</si>
  <si>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</si>
  <si>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</si>
  <si>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</si>
  <si>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</si>
  <si>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</si>
  <si>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</si>
  <si>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</si>
  <si>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</si>
  <si>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</si>
  <si>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</si>
  <si>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</si>
  <si>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</si>
  <si>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</si>
  <si>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</si>
  <si>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</si>
  <si>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</si>
  <si>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</si>
  <si>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</si>
  <si>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</si>
  <si>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</si>
  <si>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</si>
  <si>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</si>
  <si>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</si>
  <si>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</si>
  <si>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</si>
  <si>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</si>
  <si>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</si>
  <si>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</si>
  <si>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</si>
  <si>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</si>
  <si>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</si>
  <si>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</si>
  <si>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</si>
  <si>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</si>
  <si>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</si>
  <si>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</si>
  <si>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</si>
  <si>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</si>
  <si>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</si>
  <si>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</si>
  <si>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</si>
  <si>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</si>
  <si>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</si>
  <si>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</si>
  <si>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</si>
  <si>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</si>
  <si>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</si>
  <si>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</si>
  <si>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</si>
  <si>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</si>
  <si>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</si>
  <si>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</si>
  <si>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</si>
  <si>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</si>
  <si>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</si>
  <si>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</si>
  <si>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</si>
  <si>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</si>
  <si>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</si>
  <si>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</si>
  <si>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</si>
  <si>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</si>
  <si>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</si>
  <si>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</si>
  <si>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</si>
  <si>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</si>
  <si>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</si>
  <si>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</si>
  <si>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</si>
  <si>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</si>
  <si>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</si>
  <si>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</si>
  <si>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</si>
  <si>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</si>
  <si>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</si>
  <si>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</si>
  <si>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</si>
  <si>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</si>
  <si>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</si>
  <si>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</si>
  <si>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</si>
  <si>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</si>
  <si>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</si>
  <si>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</si>
  <si>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</si>
  <si>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</si>
  <si>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</si>
  <si>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</si>
  <si>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</si>
  <si>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</si>
  <si>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</si>
  <si>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</si>
  <si>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</si>
  <si>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</si>
  <si>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</si>
  <si>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</si>
  <si>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</si>
  <si>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</si>
  <si>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</si>
  <si>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</si>
  <si>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</si>
  <si>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</si>
  <si>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</si>
  <si>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</si>
  <si>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</si>
  <si>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</si>
  <si>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</si>
  <si>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</si>
  <si>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</si>
  <si>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</si>
  <si>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</si>
  <si>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</si>
  <si>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</si>
  <si>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</si>
  <si>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</si>
  <si>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</si>
  <si>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</si>
  <si>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</si>
  <si>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</si>
  <si>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</si>
  <si>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</si>
  <si>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</si>
  <si>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</si>
  <si>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</si>
  <si>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</si>
  <si>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</si>
  <si>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</si>
  <si>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</si>
  <si>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</si>
  <si>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</si>
  <si>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</si>
  <si>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</si>
  <si>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</si>
  <si>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</si>
  <si>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</si>
  <si>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</si>
  <si>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</si>
  <si>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</si>
  <si>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</si>
  <si>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</si>
  <si>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</si>
  <si>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</si>
  <si>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</si>
  <si>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</si>
  <si>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</si>
  <si>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</si>
  <si>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</si>
  <si>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</si>
  <si>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</si>
  <si>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</si>
  <si>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</si>
  <si>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</si>
  <si>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</si>
  <si>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</si>
  <si>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</si>
  <si>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</si>
  <si>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</si>
  <si>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</si>
  <si>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</si>
  <si>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</si>
  <si>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</si>
  <si>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</si>
  <si>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</si>
  <si>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</si>
  <si>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</si>
  <si>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</si>
  <si>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</si>
  <si>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</si>
  <si>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</si>
  <si>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</si>
  <si>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</si>
  <si>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</si>
  <si>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</si>
  <si>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</si>
  <si>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</si>
  <si>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</si>
  <si>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</si>
  <si>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</si>
  <si>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</si>
  <si>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</si>
  <si>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</si>
  <si>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</si>
  <si>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</si>
  <si>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</si>
  <si>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</si>
  <si>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</si>
  <si>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</si>
  <si>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</si>
  <si>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</si>
  <si>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</si>
  <si>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</si>
  <si>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</si>
  <si>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</si>
  <si>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</si>
  <si>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</si>
  <si>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</si>
  <si>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</si>
  <si>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</si>
  <si>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</si>
  <si>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</si>
  <si>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</si>
  <si>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</si>
  <si>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</si>
  <si>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</si>
  <si>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</si>
  <si>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</si>
  <si>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</si>
  <si>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</si>
  <si>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</si>
  <si>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</si>
  <si>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</si>
  <si>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</si>
  <si>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</si>
  <si>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</si>
  <si>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</si>
  <si>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</si>
  <si>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</si>
  <si>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</si>
  <si>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</si>
  <si>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</si>
  <si>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</si>
  <si>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</si>
  <si>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</si>
  <si>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</si>
  <si>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</si>
  <si>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</si>
  <si>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</si>
  <si>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</si>
  <si>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</si>
  <si>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</si>
  <si>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</si>
  <si>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</si>
  <si>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</si>
  <si>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</si>
  <si>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</si>
  <si>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</si>
  <si>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</si>
  <si>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</si>
  <si>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</si>
  <si>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</si>
  <si>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</si>
  <si>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</si>
  <si>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</si>
  <si>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</si>
  <si>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</si>
  <si>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</si>
  <si>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</si>
  <si>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</si>
  <si>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</si>
  <si>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</si>
  <si>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</si>
  <si>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</si>
  <si>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</si>
  <si>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</si>
  <si>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</si>
  <si>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</si>
  <si>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</si>
  <si>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</si>
  <si>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</si>
  <si>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</si>
  <si>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</si>
  <si>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</si>
  <si>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</si>
  <si>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</si>
  <si>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</si>
  <si>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</si>
  <si>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</si>
  <si>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</si>
  <si>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</si>
  <si>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</si>
  <si>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</si>
  <si>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</si>
  <si>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</si>
  <si>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</si>
  <si>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</si>
  <si>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</si>
  <si>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</si>
  <si>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</si>
  <si>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</si>
  <si>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</si>
  <si>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</si>
  <si>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</si>
  <si>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</si>
  <si>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</si>
  <si>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</si>
  <si>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</si>
  <si>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</si>
  <si>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</si>
  <si>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</si>
  <si>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</si>
  <si>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</si>
  <si>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</si>
  <si>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</si>
  <si>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</si>
  <si>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</si>
  <si>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</si>
  <si>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</si>
  <si>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</si>
  <si>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</si>
  <si>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</si>
  <si>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</si>
  <si>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</si>
  <si>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</si>
  <si>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</si>
  <si>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</si>
  <si>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</si>
  <si>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</si>
  <si>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</si>
  <si>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</si>
  <si>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</si>
  <si>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</si>
  <si>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</si>
  <si>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</si>
  <si>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</si>
  <si>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</si>
  <si>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</si>
  <si>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</si>
  <si>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</si>
  <si>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</si>
  <si>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</si>
  <si>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</si>
  <si>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</si>
  <si>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</si>
  <si>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</si>
  <si>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</si>
  <si>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</si>
  <si>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</si>
  <si>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</si>
  <si>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</si>
  <si>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</si>
  <si>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</si>
  <si>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</si>
  <si>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</si>
  <si>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</si>
  <si>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</si>
  <si>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</si>
  <si>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</si>
  <si>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</si>
  <si>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</si>
  <si>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</si>
  <si>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</si>
  <si>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</si>
  <si>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</si>
  <si>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</si>
  <si>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</si>
  <si>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</si>
  <si>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</si>
  <si>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</si>
  <si>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</si>
  <si>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</si>
  <si>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</si>
  <si>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</si>
  <si>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</si>
  <si>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</si>
  <si>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</si>
  <si>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</si>
  <si>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</si>
  <si>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</si>
  <si>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</si>
  <si>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</si>
  <si>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</si>
  <si>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</si>
  <si>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</si>
  <si>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</si>
  <si>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</si>
  <si>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</si>
  <si>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</si>
  <si>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</si>
  <si>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</si>
  <si>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</si>
  <si>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</si>
  <si>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</si>
  <si>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</si>
  <si>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</si>
  <si>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</si>
  <si>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</si>
  <si>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</si>
  <si>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</si>
  <si>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</si>
  <si>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</si>
  <si>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</si>
  <si>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</si>
  <si>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</si>
  <si>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</si>
  <si>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</si>
  <si>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</si>
  <si>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</si>
  <si>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</si>
  <si>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</si>
  <si>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</si>
  <si>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</si>
  <si>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</si>
  <si>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</si>
  <si>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</si>
  <si>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</si>
  <si>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</si>
  <si>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</si>
  <si>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</si>
  <si>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</si>
  <si>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</si>
  <si>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</si>
  <si>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</si>
  <si>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</si>
  <si>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</si>
  <si>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</si>
  <si>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</si>
  <si>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</si>
  <si>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</si>
  <si>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</si>
  <si>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</si>
  <si>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</si>
  <si>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</si>
  <si>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</si>
  <si>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</si>
  <si>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</si>
  <si>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</si>
  <si>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</si>
  <si>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</si>
  <si>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</si>
  <si>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</si>
  <si>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</si>
  <si>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</si>
  <si>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</si>
  <si>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</si>
  <si>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</si>
  <si>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</si>
  <si>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</si>
  <si>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</si>
  <si>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</si>
  <si>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</si>
  <si>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</si>
  <si>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</si>
  <si>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</si>
  <si>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</si>
  <si>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</si>
  <si>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</si>
  <si>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</si>
  <si>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</si>
  <si>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</si>
  <si>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</si>
  <si>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</si>
  <si>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</si>
  <si>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</si>
  <si>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</si>
  <si>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</si>
  <si>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</si>
  <si>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</si>
  <si>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</si>
  <si>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</si>
  <si>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</si>
  <si>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</si>
  <si>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</si>
  <si>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</si>
  <si>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</si>
  <si>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</si>
  <si>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</si>
  <si>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</si>
  <si>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</si>
  <si>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</si>
  <si>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</si>
  <si>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</si>
  <si>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</si>
  <si>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</si>
  <si>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</si>
  <si>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</si>
  <si>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</si>
  <si>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</si>
  <si>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</si>
  <si>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</si>
  <si>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</si>
  <si>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</si>
  <si>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</si>
  <si>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</si>
  <si>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</si>
  <si>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</si>
  <si>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</si>
  <si>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</si>
  <si>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</si>
  <si>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</si>
  <si>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</si>
  <si>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</si>
  <si>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</si>
  <si>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</si>
  <si>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</si>
  <si>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</si>
  <si>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</si>
  <si>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</si>
  <si>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</si>
  <si>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</si>
  <si>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</si>
  <si>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</si>
  <si>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</si>
  <si>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</si>
  <si>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</si>
  <si>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</si>
  <si>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</si>
  <si>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</si>
  <si>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</si>
  <si>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</si>
  <si>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</si>
  <si>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</si>
  <si>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</si>
  <si>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</si>
  <si>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</si>
  <si>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</si>
  <si>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</si>
  <si>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</si>
  <si>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</si>
  <si>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</si>
  <si>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</si>
  <si>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</si>
  <si>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</si>
  <si>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</si>
  <si>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</si>
  <si>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</si>
  <si>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</si>
  <si>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</si>
  <si>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</si>
  <si>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</si>
  <si>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</si>
  <si>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</si>
  <si>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</si>
  <si>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</si>
  <si>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</si>
  <si>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</si>
  <si>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</si>
  <si>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</si>
  <si>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</si>
  <si>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</si>
  <si>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</si>
  <si>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</si>
  <si>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</si>
  <si>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</si>
  <si>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</si>
  <si>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</si>
  <si>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</si>
  <si>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</si>
  <si>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</si>
  <si>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</si>
  <si>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</si>
  <si>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</si>
  <si>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</si>
  <si>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</si>
  <si>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</si>
  <si>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</si>
  <si>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</si>
  <si>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</si>
  <si>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</si>
  <si>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</si>
  <si>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</si>
  <si>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</si>
  <si>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</si>
  <si>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</si>
  <si>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</si>
  <si>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</si>
  <si>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</si>
  <si>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</si>
  <si>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</si>
  <si>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</si>
  <si>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</si>
  <si>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</si>
  <si>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</si>
  <si>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</si>
  <si>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</si>
  <si>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</si>
  <si>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</si>
  <si>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</si>
  <si>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</si>
  <si>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</si>
  <si>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</si>
  <si>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</si>
  <si>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</si>
  <si>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</si>
  <si>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</si>
  <si>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</si>
  <si>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</si>
  <si>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</si>
  <si>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</si>
  <si>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</si>
  <si>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</si>
  <si>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</si>
  <si>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</si>
  <si>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</si>
  <si>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</si>
  <si>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</si>
  <si>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</si>
  <si>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</si>
  <si>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</si>
  <si>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</si>
  <si>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</si>
  <si>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</si>
  <si>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</si>
  <si>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</si>
  <si>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</si>
  <si>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</si>
  <si>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</si>
  <si>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</si>
  <si>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</si>
  <si>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</si>
  <si>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</si>
  <si>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</si>
  <si>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</si>
  <si>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</si>
  <si>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</si>
  <si>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</si>
  <si>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</si>
  <si>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</si>
  <si>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</si>
  <si>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</si>
  <si>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</si>
  <si>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</si>
  <si>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</si>
  <si>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</si>
  <si>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</si>
  <si>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</si>
  <si>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</si>
  <si>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</si>
  <si>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</si>
  <si>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</si>
  <si>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</si>
  <si>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</si>
  <si>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</si>
  <si>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</si>
  <si>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</si>
  <si>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</si>
  <si>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</si>
  <si>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</si>
  <si>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</si>
  <si>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</si>
  <si>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</si>
  <si>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</si>
  <si>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</si>
  <si>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</si>
  <si>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</si>
  <si>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</si>
  <si>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</si>
  <si>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</si>
  <si>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</si>
  <si>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</si>
  <si>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</si>
  <si>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</si>
  <si>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</si>
  <si>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</si>
  <si>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</si>
  <si>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</si>
  <si>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</si>
  <si>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</si>
  <si>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</si>
  <si>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</si>
  <si>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</si>
  <si>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</si>
  <si>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</si>
  <si>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</si>
  <si>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</si>
  <si>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</si>
  <si>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</si>
  <si>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</si>
  <si>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</si>
  <si>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</si>
  <si>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</si>
  <si>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</si>
  <si>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</si>
  <si>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</si>
  <si>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</si>
  <si>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</si>
  <si>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</si>
  <si>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</si>
  <si>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</si>
  <si>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</si>
  <si>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</si>
  <si>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</si>
  <si>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</si>
  <si>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</si>
  <si>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</si>
  <si>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</si>
  <si>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</si>
  <si>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</si>
  <si>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</si>
  <si>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</si>
  <si>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</si>
  <si>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</si>
  <si>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</si>
  <si>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</si>
  <si>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</si>
  <si>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</si>
  <si>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</si>
  <si>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</si>
  <si>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</si>
  <si>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</si>
  <si>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</si>
  <si>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</si>
  <si>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</si>
  <si>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</si>
  <si>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</si>
  <si>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</si>
  <si>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</si>
  <si>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</si>
  <si>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</si>
  <si>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</si>
  <si>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</si>
  <si>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</si>
  <si>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</si>
  <si>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</si>
  <si>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</si>
  <si>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</si>
  <si>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</si>
  <si>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</si>
  <si>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</si>
  <si>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</si>
  <si>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</si>
  <si>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</si>
  <si>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</si>
  <si>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</si>
  <si>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</si>
  <si>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</si>
  <si>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</si>
  <si>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</si>
  <si>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</si>
  <si>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</si>
  <si>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</si>
  <si>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</si>
  <si>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</si>
  <si>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</si>
  <si>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</si>
  <si>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</si>
  <si>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</si>
  <si>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</si>
  <si>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</si>
  <si>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</si>
  <si>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</si>
  <si>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</si>
  <si>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</si>
  <si>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</si>
  <si>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</si>
  <si>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</si>
  <si>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</si>
  <si>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</si>
  <si>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</si>
  <si>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</si>
  <si>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</si>
  <si>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</si>
  <si>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</si>
  <si>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</si>
  <si>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</si>
  <si>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</si>
  <si>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</si>
  <si>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</si>
  <si>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</si>
  <si>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</si>
  <si>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</si>
  <si>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</si>
  <si>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</si>
  <si>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</si>
  <si>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</si>
  <si>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</si>
  <si>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</si>
  <si>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</si>
  <si>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</si>
  <si>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</si>
  <si>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</si>
  <si>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</si>
  <si>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</si>
  <si>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</si>
  <si>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</si>
  <si>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</si>
  <si>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</si>
  <si>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</si>
  <si>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</si>
  <si>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</si>
  <si>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</si>
  <si>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</si>
  <si>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</si>
  <si>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</si>
  <si>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</si>
  <si>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</si>
  <si>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</si>
  <si>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</si>
  <si>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</si>
  <si>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</si>
  <si>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</si>
  <si>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</si>
  <si>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</si>
  <si>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</si>
  <si>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</si>
  <si>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</si>
  <si>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</si>
  <si>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</si>
  <si>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</si>
  <si>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</si>
  <si>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</si>
  <si>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</si>
  <si>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</si>
  <si>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</si>
  <si>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</si>
  <si>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</si>
  <si>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</si>
  <si>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</si>
  <si>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</si>
  <si>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</si>
  <si>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</si>
  <si>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</si>
  <si>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</si>
  <si>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</si>
  <si>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</si>
  <si>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</si>
  <si>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</si>
  <si>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</si>
  <si>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</si>
  <si>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</si>
  <si>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</si>
  <si>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</si>
  <si>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</si>
  <si>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</si>
  <si>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</si>
  <si>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</si>
  <si>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</si>
  <si>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</si>
  <si>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</si>
  <si>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</si>
  <si>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</si>
  <si>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</si>
  <si>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</si>
  <si>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</si>
  <si>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</si>
  <si>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</si>
  <si>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</si>
  <si>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</si>
  <si>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</si>
  <si>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</si>
  <si>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</si>
  <si>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</si>
  <si>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</si>
  <si>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</si>
  <si>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</si>
  <si>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</si>
  <si>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</si>
  <si>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</si>
  <si>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</si>
  <si>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</si>
  <si>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</si>
  <si>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</si>
  <si>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</si>
  <si>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</si>
  <si>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</si>
  <si>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</si>
  <si>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</si>
  <si>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</si>
  <si>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</si>
  <si>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</si>
  <si>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</si>
  <si>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</si>
  <si>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</si>
  <si>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</si>
  <si>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</si>
  <si>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</si>
  <si>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</si>
  <si>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</si>
  <si>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</si>
  <si>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</si>
  <si>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</si>
  <si>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</si>
  <si>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</si>
  <si>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</si>
  <si>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</si>
  <si>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</si>
  <si>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</si>
  <si>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</si>
  <si>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</si>
  <si>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</si>
  <si>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</si>
  <si>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</si>
  <si>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</si>
  <si>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</si>
  <si>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</si>
  <si>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</si>
  <si>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</si>
  <si>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</si>
  <si>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</si>
  <si>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</si>
  <si>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</si>
  <si>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</si>
  <si>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</si>
  <si>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</si>
  <si>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</si>
  <si>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</si>
  <si>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</si>
  <si>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</si>
  <si>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</si>
  <si>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</si>
  <si>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</si>
  <si>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</si>
  <si>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</si>
  <si>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</si>
  <si>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</si>
  <si>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</si>
  <si>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</si>
  <si>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</si>
  <si>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</si>
  <si>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</si>
  <si>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</si>
  <si>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</si>
  <si>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</si>
  <si>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</si>
  <si>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</si>
  <si>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</si>
  <si>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</si>
  <si>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</si>
  <si>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</si>
  <si>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</si>
  <si>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</si>
  <si>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</si>
  <si>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</si>
  <si>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</si>
  <si>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</si>
  <si>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</si>
  <si>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</si>
  <si>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</si>
  <si>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</si>
  <si>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</si>
  <si>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</si>
  <si>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</si>
  <si>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</si>
  <si>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</si>
  <si>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</si>
  <si>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</si>
  <si>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</si>
  <si>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</si>
  <si>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</si>
  <si>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</si>
  <si>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</si>
  <si>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</si>
  <si>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</si>
  <si>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</si>
  <si>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</si>
  <si>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</si>
  <si>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</si>
  <si>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</si>
  <si>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</si>
  <si>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</si>
  <si>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</si>
  <si>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</si>
  <si>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</si>
  <si>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</si>
  <si>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</si>
  <si>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</si>
  <si>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</si>
  <si>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</si>
  <si>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</si>
  <si>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</si>
  <si>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</si>
  <si>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</si>
  <si>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</si>
  <si>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</si>
  <si>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</si>
  <si>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</si>
  <si>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</si>
  <si>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</si>
  <si>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</si>
  <si>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</si>
  <si>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</si>
  <si>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</si>
  <si>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</si>
  <si>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</si>
  <si>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</si>
  <si>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</si>
  <si>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</si>
  <si>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</si>
  <si>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</si>
  <si>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</si>
  <si>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</si>
  <si>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</si>
  <si>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</si>
  <si>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</si>
  <si>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</si>
  <si>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</si>
  <si>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</si>
  <si>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</si>
  <si>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</si>
  <si>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</si>
  <si>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</si>
  <si>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</si>
  <si>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</si>
  <si>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</si>
  <si>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</si>
  <si>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</si>
  <si>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</si>
  <si>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</si>
  <si>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</si>
  <si>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</si>
  <si>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</si>
  <si>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</si>
  <si>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</si>
  <si>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</si>
  <si>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</si>
  <si>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</si>
  <si>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</si>
  <si>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</si>
  <si>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</si>
  <si>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</si>
  <si>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</si>
  <si>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</si>
  <si>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</si>
  <si>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</si>
  <si>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</si>
  <si>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</si>
  <si>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</si>
  <si>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</si>
  <si>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</si>
  <si>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</si>
  <si>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</si>
  <si>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</si>
  <si>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</si>
  <si>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</si>
  <si>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</si>
  <si>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</si>
  <si>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</si>
  <si>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</si>
  <si>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</si>
  <si>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</si>
  <si>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</si>
  <si>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</si>
  <si>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</si>
  <si>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</si>
  <si>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</si>
  <si>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</si>
  <si>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</si>
  <si>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</si>
  <si>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</si>
  <si>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</si>
  <si>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</si>
  <si>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</si>
  <si>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</si>
  <si>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</si>
  <si>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</si>
  <si>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</si>
  <si>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</si>
  <si>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</si>
  <si>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</si>
  <si>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</si>
  <si>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</si>
  <si>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</si>
  <si>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</si>
  <si>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</si>
  <si>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</si>
  <si>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</si>
  <si>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</si>
  <si>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</si>
  <si>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</si>
  <si>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</si>
  <si>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</si>
  <si>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</si>
  <si>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</si>
  <si>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</si>
  <si>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</si>
  <si>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</si>
  <si>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</si>
  <si>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</si>
  <si>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</si>
  <si>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</si>
  <si>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</si>
  <si>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</si>
  <si>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</si>
  <si>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</si>
  <si>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</si>
  <si>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</si>
  <si>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</si>
  <si>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</si>
  <si>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</si>
  <si>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</si>
  <si>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</si>
  <si>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</si>
  <si>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</si>
  <si>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</si>
  <si>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</si>
  <si>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</si>
  <si>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</si>
  <si>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</si>
  <si>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</si>
  <si>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</si>
  <si>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</si>
  <si>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</si>
  <si>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</si>
  <si>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</si>
  <si>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</si>
  <si>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</si>
  <si>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</si>
  <si>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</si>
  <si>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</si>
  <si>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</si>
  <si>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</si>
  <si>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</si>
  <si>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</si>
  <si>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</si>
  <si>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</si>
  <si>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</si>
  <si>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</si>
  <si>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</si>
  <si>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</si>
  <si>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</si>
  <si>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</si>
  <si>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</si>
  <si>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</si>
  <si>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</si>
  <si>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</si>
  <si>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</si>
  <si>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</si>
  <si>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</si>
  <si>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</si>
  <si>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</si>
  <si>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</si>
  <si>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</si>
  <si>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</si>
  <si>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</si>
  <si>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</si>
  <si>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</si>
  <si>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</si>
  <si>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</si>
  <si>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</si>
  <si>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</si>
  <si>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</si>
  <si>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</si>
  <si>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</si>
  <si>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</si>
  <si>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</si>
  <si>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</si>
  <si>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</si>
  <si>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</si>
  <si>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</si>
  <si>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</si>
  <si>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</si>
  <si>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</si>
  <si>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</si>
  <si>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</si>
  <si>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</si>
  <si>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</si>
  <si>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</si>
  <si>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</si>
  <si>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</si>
  <si>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</si>
  <si>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</si>
  <si>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</si>
  <si>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</si>
  <si>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</si>
  <si>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</si>
  <si>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</si>
  <si>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</si>
  <si>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</si>
  <si>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</si>
  <si>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</si>
  <si>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</si>
  <si>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</si>
  <si>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</si>
  <si>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</si>
  <si>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</si>
  <si>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</si>
  <si>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</si>
  <si>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</si>
  <si>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</si>
  <si>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</si>
  <si>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</si>
  <si>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</si>
  <si>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</si>
  <si>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</si>
  <si>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</si>
  <si>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</si>
  <si>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</si>
  <si>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</si>
  <si>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</si>
  <si>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</si>
  <si>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</si>
  <si>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</si>
  <si>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</si>
  <si>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</si>
  <si>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</si>
  <si>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</si>
  <si>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</si>
  <si>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</si>
  <si>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</si>
  <si>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</si>
  <si>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</si>
  <si>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</si>
  <si>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</si>
  <si>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</si>
  <si>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</si>
  <si>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</si>
  <si>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</si>
  <si>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</si>
  <si>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</si>
  <si>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</si>
  <si>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</si>
  <si>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</si>
  <si>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</si>
  <si>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</si>
  <si>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</si>
  <si>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</si>
  <si>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</si>
  <si>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</si>
  <si>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</si>
  <si>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</si>
  <si>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</si>
  <si>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</si>
  <si>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</si>
  <si>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</si>
  <si>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</si>
  <si>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</si>
  <si>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</si>
  <si>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</si>
  <si>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</si>
  <si>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</si>
  <si>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</si>
  <si>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</si>
  <si>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</si>
  <si>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</si>
  <si>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</si>
  <si>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</si>
  <si>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</si>
  <si>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</si>
  <si>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</si>
  <si>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</si>
  <si>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</si>
  <si>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</si>
  <si>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</si>
  <si>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</si>
  <si>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</si>
  <si>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</si>
  <si>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</si>
  <si>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</si>
  <si>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</si>
  <si>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</si>
  <si>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</si>
  <si>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</si>
  <si>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</si>
  <si>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</si>
  <si>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</si>
  <si>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</si>
  <si>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</si>
  <si>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</si>
  <si>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</si>
  <si>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</si>
  <si>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</si>
  <si>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</si>
  <si>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</si>
  <si>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</si>
  <si>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</si>
  <si>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</si>
  <si>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</si>
  <si>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</si>
  <si>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</si>
  <si>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</si>
  <si>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</si>
  <si>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</si>
  <si>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</si>
  <si>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</si>
  <si>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</si>
  <si>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</si>
  <si>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</si>
  <si>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</si>
  <si>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</si>
  <si>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</si>
  <si>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</si>
  <si>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</si>
  <si>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</si>
  <si>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</si>
  <si>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</si>
  <si>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</si>
  <si>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</si>
  <si>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</si>
  <si>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</si>
  <si>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</si>
  <si>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</si>
  <si>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</si>
  <si>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</si>
  <si>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</si>
  <si>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</si>
  <si>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</si>
  <si>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</si>
  <si>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</si>
  <si>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</si>
  <si>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</si>
  <si>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</si>
  <si>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</si>
  <si>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</si>
  <si>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</si>
  <si>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</si>
  <si>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</si>
  <si>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</si>
  <si>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</si>
  <si>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</si>
  <si>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</si>
  <si>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</si>
  <si>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</si>
  <si>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</si>
  <si>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</si>
  <si>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</si>
  <si>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</si>
  <si>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</si>
  <si>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</si>
  <si>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</si>
  <si>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</si>
  <si>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</si>
  <si>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</si>
  <si>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</si>
  <si>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</si>
  <si>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</si>
  <si>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</si>
  <si>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</si>
  <si>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</si>
  <si>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</si>
  <si>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</si>
  <si>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</si>
  <si>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</si>
  <si>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</si>
  <si>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</si>
  <si>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</si>
  <si>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</si>
  <si>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</si>
  <si>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</si>
  <si>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</si>
  <si>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</si>
  <si>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</si>
  <si>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</si>
  <si>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</si>
  <si>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</si>
  <si>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</si>
  <si>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</si>
  <si>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</si>
  <si>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</si>
  <si>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</si>
  <si>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</si>
  <si>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</si>
  <si>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</si>
  <si>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</si>
  <si>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</si>
  <si>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</si>
  <si>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</si>
  <si>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</si>
  <si>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</si>
  <si>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</si>
  <si>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</si>
  <si>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</si>
  <si>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</si>
  <si>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</si>
  <si>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</si>
  <si>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</si>
  <si>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</si>
  <si>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</si>
  <si>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</si>
  <si>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</si>
  <si>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</si>
  <si>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</si>
  <si>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</si>
  <si>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</si>
  <si>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</si>
  <si>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</si>
  <si>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</si>
  <si>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</si>
  <si>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</si>
  <si>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</si>
  <si>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</si>
  <si>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</si>
  <si>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</si>
  <si>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</si>
  <si>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</si>
  <si>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</si>
  <si>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</si>
  <si>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</si>
  <si>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</si>
  <si>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</si>
  <si>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</si>
  <si>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</si>
  <si>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</si>
  <si>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</si>
  <si>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</si>
  <si>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</si>
  <si>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</si>
  <si>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</si>
  <si>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</si>
  <si>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</si>
  <si>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</si>
  <si>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</si>
  <si>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</si>
  <si>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</si>
  <si>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</si>
  <si>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</si>
  <si>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</si>
  <si>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</si>
  <si>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</si>
  <si>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</si>
  <si>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</si>
  <si>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</si>
  <si>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</si>
  <si>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</si>
  <si>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</si>
  <si>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</si>
  <si>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</si>
  <si>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</si>
  <si>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</si>
  <si>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</si>
  <si>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</si>
  <si>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</si>
  <si>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</si>
  <si>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</si>
  <si>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</si>
  <si>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</si>
  <si>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</si>
  <si>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</si>
  <si>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</si>
  <si>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</si>
  <si>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</si>
  <si>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</si>
  <si>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</si>
  <si>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</si>
  <si>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</si>
  <si>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</si>
  <si>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</si>
  <si>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</si>
  <si>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</si>
  <si>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</si>
  <si>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</si>
  <si>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</si>
  <si>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</si>
  <si>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</si>
  <si>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</si>
  <si>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</si>
  <si>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</si>
  <si>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</si>
  <si>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</si>
  <si>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</si>
  <si>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</si>
  <si>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</si>
  <si>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</si>
  <si>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</si>
  <si>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</si>
  <si>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</si>
  <si>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</si>
  <si>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</si>
  <si>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</si>
  <si>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</si>
  <si>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</si>
  <si>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</si>
  <si>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</si>
  <si>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</si>
  <si>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</si>
  <si>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</si>
  <si>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</si>
  <si>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</si>
  <si>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</si>
  <si>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</si>
  <si>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</si>
  <si>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</si>
  <si>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</si>
  <si>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</si>
  <si>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</si>
  <si>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</si>
  <si>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</si>
  <si>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</si>
  <si>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</si>
  <si>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</si>
  <si>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</si>
  <si>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</si>
  <si>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</si>
  <si>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</si>
  <si>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</si>
  <si>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</si>
  <si>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</si>
  <si>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</si>
  <si>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</si>
  <si>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</si>
  <si>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</si>
  <si>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</si>
  <si>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</si>
  <si>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</si>
  <si>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</si>
  <si>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</si>
  <si>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</si>
  <si>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</si>
  <si>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</si>
  <si>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</si>
  <si>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</si>
  <si>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</si>
  <si>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</si>
  <si>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</si>
  <si>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</si>
  <si>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</si>
  <si>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</si>
  <si>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</si>
  <si>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</si>
  <si>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</si>
  <si>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</si>
  <si>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</si>
  <si>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</si>
  <si>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</si>
  <si>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</si>
  <si>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</si>
  <si>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</si>
  <si>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</si>
  <si>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</si>
  <si>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</si>
  <si>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</si>
  <si>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</si>
  <si>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</si>
  <si>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</si>
  <si>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</si>
  <si>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</si>
  <si>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</si>
  <si>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</si>
  <si>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</si>
  <si>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</si>
  <si>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</si>
  <si>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</si>
  <si>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</si>
  <si>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</si>
  <si>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</si>
  <si>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</si>
  <si>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</si>
  <si>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</si>
  <si>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</si>
  <si>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</si>
  <si>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</si>
  <si>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</si>
  <si>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</si>
  <si>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</si>
  <si>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</si>
  <si>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</si>
  <si>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</si>
  <si>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</si>
  <si>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</si>
  <si>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</si>
  <si>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</si>
  <si>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</si>
  <si>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</si>
  <si>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</si>
  <si>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</si>
  <si>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</si>
  <si>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</si>
  <si>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</si>
  <si>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</si>
  <si>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</si>
  <si>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</si>
  <si>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</si>
  <si>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</si>
  <si>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</si>
  <si>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</si>
  <si>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</si>
  <si>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</si>
  <si>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</si>
  <si>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</si>
  <si>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</si>
  <si>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</si>
  <si>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</si>
  <si>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</si>
  <si>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</si>
  <si>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</si>
  <si>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</si>
  <si>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</si>
  <si>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</si>
  <si>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</si>
  <si>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</si>
  <si>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</si>
  <si>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</si>
  <si>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</si>
  <si>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</si>
  <si>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</si>
  <si>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</si>
  <si>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</si>
  <si>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</si>
  <si>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</si>
  <si>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</si>
  <si>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</si>
  <si>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</si>
  <si>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</si>
  <si>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</si>
  <si>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</si>
  <si>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</si>
  <si>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</si>
  <si>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</si>
  <si>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</si>
  <si>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</si>
  <si>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</si>
  <si>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</si>
  <si>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</si>
  <si>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</si>
  <si>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</si>
  <si>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</si>
  <si>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</si>
  <si>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</si>
  <si>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</si>
  <si>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</si>
  <si>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</si>
  <si>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</si>
  <si>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</si>
  <si>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</si>
  <si>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</si>
  <si>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</si>
  <si>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</si>
  <si>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</si>
  <si>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</si>
  <si>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</si>
  <si>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</si>
  <si>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</si>
  <si>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</si>
  <si>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</si>
  <si>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</si>
  <si>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</si>
  <si>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</si>
  <si>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</si>
  <si>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</si>
  <si>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</si>
  <si>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</si>
  <si>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</si>
  <si>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</si>
  <si>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</si>
  <si>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</si>
  <si>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</si>
  <si>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</si>
  <si>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</si>
  <si>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</si>
  <si>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</si>
  <si>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</si>
  <si>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</si>
  <si>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</si>
  <si>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</si>
  <si>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</si>
  <si>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</si>
  <si>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</si>
  <si>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</si>
  <si>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</si>
  <si>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</si>
  <si>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</si>
  <si>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</si>
  <si>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</si>
  <si>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</si>
  <si>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</si>
  <si>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</si>
  <si>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</si>
  <si>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</si>
  <si>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</si>
  <si>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</si>
  <si>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</si>
  <si>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</si>
  <si>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</si>
  <si>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</si>
  <si>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</si>
  <si>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</si>
  <si>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</si>
  <si>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</si>
  <si>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</si>
  <si>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</si>
  <si>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</si>
  <si>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</si>
  <si>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</si>
  <si>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</si>
  <si>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</si>
  <si>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</si>
  <si>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</si>
  <si>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</si>
  <si>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</si>
  <si>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</si>
  <si>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</si>
  <si>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</si>
  <si>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</si>
  <si>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</si>
  <si>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</si>
  <si>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</si>
  <si>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</si>
  <si>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</si>
  <si>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</si>
  <si>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</si>
  <si>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</si>
  <si>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</si>
  <si>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</si>
  <si>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</si>
  <si>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</si>
  <si>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</si>
  <si>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</si>
  <si>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</si>
  <si>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</si>
  <si>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</si>
  <si>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</si>
  <si>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</si>
  <si>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</si>
  <si>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</si>
  <si>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</si>
  <si>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</si>
  <si>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</si>
  <si>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</si>
  <si>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</si>
  <si>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</si>
  <si>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</si>
  <si>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</si>
  <si>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</si>
  <si>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</si>
  <si>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</si>
  <si>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</si>
  <si>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</si>
  <si>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</si>
  <si>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</si>
  <si>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</si>
  <si>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</si>
  <si>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</si>
  <si>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</si>
  <si>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</si>
  <si>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</si>
  <si>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</si>
  <si>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</si>
  <si>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</si>
  <si>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</si>
  <si>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</si>
  <si>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</si>
  <si>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</si>
  <si>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</si>
  <si>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</si>
  <si>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</si>
  <si>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</si>
  <si>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</si>
  <si>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</si>
  <si>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</si>
  <si>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</si>
  <si>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</si>
  <si>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</si>
  <si>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</si>
  <si>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</si>
  <si>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</si>
  <si>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</si>
  <si>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</si>
  <si>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</si>
  <si>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</si>
  <si>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</si>
  <si>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</si>
  <si>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</si>
  <si>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</si>
  <si>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</si>
  <si>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</si>
  <si>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</si>
  <si>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</si>
  <si>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</si>
  <si>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</si>
  <si>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</si>
  <si>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</si>
  <si>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</si>
  <si>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</si>
  <si>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</si>
  <si>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</si>
  <si>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</si>
  <si>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</si>
  <si>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</si>
  <si>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</si>
  <si>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</si>
  <si>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</si>
  <si>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</si>
  <si>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</si>
  <si>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</si>
  <si>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</si>
  <si>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</si>
  <si>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</si>
  <si>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</si>
  <si>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</si>
  <si>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</si>
  <si>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</si>
  <si>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</si>
  <si>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</si>
  <si>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</si>
  <si>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</si>
  <si>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</si>
  <si>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</si>
  <si>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</si>
  <si>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</si>
  <si>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</si>
  <si>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</si>
  <si>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</si>
  <si>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</si>
  <si>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</si>
  <si>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</si>
  <si>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</si>
  <si>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</si>
  <si>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</si>
  <si>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</si>
  <si>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</si>
  <si>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</si>
  <si>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</si>
  <si>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</si>
  <si>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</si>
  <si>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</si>
  <si>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</si>
  <si>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</si>
  <si>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</si>
  <si>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</si>
  <si>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</si>
  <si>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</si>
  <si>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</si>
  <si>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</si>
  <si>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</si>
  <si>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</si>
  <si>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</si>
  <si>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</si>
  <si>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</si>
  <si>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</si>
  <si>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</si>
  <si>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</si>
  <si>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</si>
  <si>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</si>
  <si>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</si>
  <si>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</si>
  <si>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</si>
  <si>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</si>
  <si>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</si>
  <si>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</si>
  <si>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</si>
  <si>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</si>
  <si>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</si>
  <si>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</si>
  <si>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</si>
  <si>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</si>
  <si>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</si>
  <si>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</si>
  <si>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</si>
  <si>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</si>
  <si>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</si>
  <si>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</si>
  <si>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</si>
  <si>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</si>
  <si>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</si>
  <si>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</si>
  <si>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</si>
  <si>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</si>
  <si>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</si>
  <si>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</si>
  <si>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</si>
  <si>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</si>
  <si>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</si>
  <si>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</si>
  <si>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</si>
  <si>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</si>
  <si>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</si>
  <si>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</si>
  <si>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</si>
  <si>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</si>
  <si>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</si>
  <si>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</si>
  <si>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</si>
  <si>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</si>
  <si>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</si>
  <si>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</si>
  <si>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</si>
  <si>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</si>
  <si>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</si>
  <si>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</si>
  <si>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</si>
  <si>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</si>
  <si>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</si>
  <si>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</si>
  <si>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</si>
  <si>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</si>
  <si>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</si>
  <si>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</si>
  <si>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</si>
  <si>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</si>
  <si>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</si>
  <si>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</si>
  <si>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</si>
  <si>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</si>
  <si>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</si>
  <si>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</si>
  <si>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</si>
  <si>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</si>
  <si>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</si>
  <si>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</si>
  <si>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</si>
  <si>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</si>
  <si>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</si>
  <si>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</si>
  <si>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</si>
  <si>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</si>
  <si>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</si>
  <si>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</si>
  <si>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</si>
  <si>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</si>
  <si>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</si>
  <si>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</si>
  <si>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</si>
  <si>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</si>
  <si>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</si>
  <si>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</si>
  <si>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</si>
  <si>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</si>
  <si>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</si>
  <si>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</si>
  <si>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</si>
  <si>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</si>
  <si>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</si>
  <si>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</si>
  <si>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</si>
  <si>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</si>
  <si>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</si>
  <si>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</si>
  <si>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</si>
  <si>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</si>
  <si>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</si>
  <si>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</si>
  <si>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</si>
  <si>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</si>
  <si>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</si>
  <si>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</si>
  <si>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</si>
  <si>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</si>
  <si>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</si>
  <si>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</si>
  <si>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</si>
  <si>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</si>
  <si>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</si>
  <si>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</si>
  <si>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</si>
  <si>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</si>
  <si>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</si>
  <si>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</si>
  <si>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</si>
  <si>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</si>
  <si>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</si>
  <si>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</si>
  <si>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</si>
  <si>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</si>
  <si>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</si>
  <si>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</si>
  <si>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</si>
  <si>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</si>
  <si>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</si>
  <si>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</si>
  <si>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</si>
  <si>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</si>
  <si>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</si>
  <si>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</si>
  <si>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</si>
  <si>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</si>
  <si>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</si>
  <si>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</si>
  <si>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</si>
  <si>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</si>
  <si>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</si>
  <si>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</si>
  <si>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</si>
  <si>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</si>
  <si>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</si>
  <si>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</si>
  <si>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</si>
  <si>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</si>
  <si>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</si>
  <si>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</si>
  <si>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</si>
  <si>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</si>
  <si>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</si>
  <si>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</si>
  <si>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</si>
  <si>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</si>
  <si>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</si>
  <si>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</si>
  <si>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</si>
  <si>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</si>
  <si>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</si>
  <si>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</si>
  <si>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</si>
  <si>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</si>
  <si>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</si>
  <si>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</si>
  <si>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</si>
  <si>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</si>
  <si>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</si>
  <si>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</si>
  <si>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</si>
  <si>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</si>
  <si>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</si>
  <si>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</si>
  <si>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</si>
  <si>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</si>
  <si>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</si>
  <si>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</si>
  <si>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</si>
  <si>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</si>
  <si>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</si>
  <si>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</si>
  <si>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</si>
  <si>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</si>
  <si>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</si>
  <si>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</si>
  <si>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</si>
  <si>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</si>
  <si>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</si>
  <si>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</si>
  <si>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</si>
  <si>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</si>
  <si>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</si>
  <si>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</si>
  <si>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</si>
  <si>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</si>
  <si>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</si>
  <si>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</si>
  <si>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</si>
  <si>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</si>
  <si>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</si>
  <si>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</si>
  <si>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</si>
  <si>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</si>
  <si>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</si>
  <si>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</si>
  <si>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</si>
  <si>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</si>
  <si>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</si>
  <si>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</si>
  <si>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</si>
  <si>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</si>
  <si>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</si>
  <si>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</si>
  <si>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</si>
  <si>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</si>
  <si>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</si>
  <si>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</si>
  <si>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</si>
  <si>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</si>
  <si>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</si>
  <si>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</si>
  <si>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</si>
  <si>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</si>
  <si>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</si>
  <si>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</si>
  <si>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</si>
  <si>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</si>
  <si>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</si>
  <si>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</si>
  <si>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</si>
  <si>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</si>
  <si>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</si>
  <si>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</si>
  <si>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</si>
  <si>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</si>
  <si>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</si>
  <si>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</si>
  <si>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</si>
  <si>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</si>
  <si>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</si>
  <si>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</si>
  <si>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</si>
  <si>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</si>
  <si>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</si>
  <si>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</si>
  <si>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</si>
  <si>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</si>
  <si>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</si>
  <si>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</si>
  <si>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</si>
  <si>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</si>
  <si>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</si>
  <si>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</si>
  <si>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</si>
  <si>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</si>
  <si>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</si>
  <si>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</si>
  <si>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</si>
  <si>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</si>
  <si>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</si>
  <si>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</si>
  <si>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</si>
  <si>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</si>
  <si>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</si>
  <si>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</si>
  <si>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</si>
  <si>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</si>
  <si>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</si>
  <si>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</si>
  <si>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</si>
  <si>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</si>
  <si>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</si>
  <si>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</si>
  <si>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</si>
  <si>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</si>
  <si>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</si>
  <si>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</si>
  <si>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</si>
  <si>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</si>
  <si>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</si>
  <si>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</si>
  <si>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</si>
  <si>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</si>
  <si>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</si>
  <si>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</si>
  <si>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</si>
  <si>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</si>
  <si>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</si>
  <si>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</si>
  <si>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</si>
  <si>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</si>
  <si>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</si>
  <si>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</si>
  <si>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</si>
  <si>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</si>
  <si>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</si>
  <si>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</si>
  <si>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</si>
  <si>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</si>
  <si>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</si>
  <si>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</si>
  <si>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</si>
  <si>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</si>
  <si>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</si>
  <si>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</si>
  <si>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</si>
  <si>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</si>
  <si>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</si>
  <si>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</si>
  <si>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</si>
  <si>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</si>
  <si>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</si>
  <si>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</si>
  <si>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</si>
  <si>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</si>
  <si>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</si>
  <si>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</si>
  <si>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</si>
  <si>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</si>
  <si>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</si>
  <si>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</si>
  <si>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</si>
  <si>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</si>
  <si>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</si>
  <si>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</si>
  <si>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</si>
  <si>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</si>
  <si>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</si>
  <si>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</si>
  <si>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</si>
  <si>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</si>
  <si>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</si>
  <si>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</si>
  <si>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</si>
  <si>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</si>
  <si>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</si>
  <si>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</si>
  <si>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</si>
  <si>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</si>
  <si>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</si>
  <si>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</si>
  <si>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</si>
  <si>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</si>
  <si>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</si>
  <si>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</si>
  <si>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</si>
  <si>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</si>
  <si>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</si>
  <si>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</si>
  <si>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</si>
  <si>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</si>
  <si>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</si>
  <si>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</si>
  <si>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</si>
  <si>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</si>
  <si>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</si>
  <si>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</si>
  <si>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</si>
  <si>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</si>
  <si>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</si>
  <si>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</si>
  <si>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</si>
  <si>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</si>
  <si>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</si>
  <si>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</si>
  <si>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</si>
  <si>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</si>
  <si>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</si>
  <si>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</si>
  <si>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</si>
  <si>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</si>
  <si>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</si>
  <si>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</si>
  <si>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</si>
  <si>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</si>
  <si>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</si>
  <si>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</si>
  <si>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</si>
  <si>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</si>
  <si>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</si>
  <si>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</si>
  <si>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</si>
  <si>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</si>
  <si>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</si>
  <si>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</si>
  <si>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</si>
  <si>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</si>
  <si>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</si>
  <si>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</si>
  <si>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</si>
  <si>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</si>
  <si>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</si>
  <si>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</si>
  <si>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</si>
  <si>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</si>
  <si>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</si>
  <si>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</si>
  <si>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</si>
  <si>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</si>
  <si>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</si>
  <si>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</si>
  <si>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</si>
  <si>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</si>
  <si>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</si>
  <si>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</si>
  <si>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</si>
  <si>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</si>
  <si>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</si>
  <si>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</si>
  <si>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</si>
  <si>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</si>
  <si>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</si>
  <si>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</si>
  <si>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</si>
  <si>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</si>
  <si>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</si>
  <si>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</si>
  <si>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</si>
  <si>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</si>
  <si>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</si>
  <si>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</si>
  <si>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</si>
  <si>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</si>
  <si>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</si>
  <si>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</si>
  <si>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</si>
  <si>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</si>
  <si>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</si>
  <si>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</si>
  <si>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</si>
  <si>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</si>
  <si>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</si>
  <si>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</si>
  <si>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</si>
  <si>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</si>
  <si>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</si>
  <si>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</si>
  <si>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</si>
  <si>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</si>
  <si>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</si>
  <si>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</si>
  <si>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</si>
  <si>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</si>
  <si>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</si>
  <si>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</si>
  <si>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</si>
  <si>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</si>
  <si>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</si>
  <si>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</si>
  <si>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</si>
  <si>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</si>
  <si>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</si>
  <si>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</si>
  <si>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</si>
  <si>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</si>
  <si>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</si>
  <si>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</si>
  <si>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</si>
  <si>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</si>
  <si>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</si>
  <si>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</si>
  <si>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</si>
  <si>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</si>
  <si>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</si>
  <si>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</si>
  <si>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</si>
  <si>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</si>
  <si>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</si>
  <si>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</si>
  <si>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</si>
  <si>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</si>
  <si>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</si>
  <si>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</si>
  <si>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</si>
  <si>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</si>
  <si>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</si>
  <si>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</si>
  <si>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</si>
  <si>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</si>
  <si>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</si>
  <si>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</si>
  <si>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</si>
  <si>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</si>
  <si>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</si>
  <si>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</si>
  <si>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</si>
  <si>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</si>
  <si>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</si>
  <si>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</si>
  <si>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</si>
  <si>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</si>
  <si>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</si>
  <si>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</si>
  <si>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</si>
  <si>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</si>
  <si>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</si>
  <si>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</si>
  <si>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</si>
  <si>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</si>
  <si>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</si>
  <si>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</si>
  <si>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</si>
  <si>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</si>
  <si>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</si>
  <si>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</si>
  <si>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</si>
  <si>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</si>
  <si>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</si>
  <si>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</si>
  <si>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</si>
  <si>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</si>
  <si>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</si>
  <si>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</si>
  <si>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</si>
  <si>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</si>
  <si>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</si>
  <si>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</si>
  <si>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</si>
  <si>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</si>
  <si>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</si>
  <si>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</si>
  <si>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</si>
  <si>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</si>
  <si>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</si>
  <si>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</si>
  <si>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</si>
  <si>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</si>
  <si>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</si>
  <si>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</si>
  <si>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</si>
  <si>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</si>
  <si>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</si>
  <si>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</si>
  <si>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</si>
  <si>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</si>
  <si>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</si>
  <si>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</si>
  <si>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</si>
  <si>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</si>
  <si>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</si>
  <si>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</si>
  <si>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</si>
  <si>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</si>
  <si>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</si>
  <si>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</si>
  <si>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</si>
  <si>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</si>
  <si>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</si>
  <si>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</si>
  <si>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</si>
  <si>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</si>
  <si>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</si>
  <si>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</si>
  <si>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</si>
  <si>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</si>
  <si>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</si>
  <si>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</si>
  <si>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</si>
  <si>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</si>
  <si>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</si>
  <si>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</si>
  <si>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</si>
  <si>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</si>
  <si>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</si>
  <si>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</si>
  <si>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</si>
  <si>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</si>
  <si>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</si>
  <si>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</si>
  <si>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</si>
  <si>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</si>
  <si>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</si>
  <si>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</si>
  <si>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</si>
  <si>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</si>
  <si>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</si>
  <si>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</si>
  <si>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</si>
  <si>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</si>
  <si>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</si>
  <si>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</si>
  <si>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</si>
  <si>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</si>
  <si>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</si>
  <si>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</si>
  <si>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</si>
  <si>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</si>
  <si>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</si>
  <si>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</si>
  <si>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</si>
  <si>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</si>
  <si>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</si>
  <si>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</si>
  <si>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</si>
  <si>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</si>
  <si>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</si>
  <si>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</si>
  <si>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</si>
  <si>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</si>
  <si>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</si>
  <si>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</si>
  <si>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</si>
  <si>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</si>
  <si>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</si>
  <si>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</si>
  <si>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</si>
  <si>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</si>
  <si>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</si>
  <si>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</si>
  <si>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</si>
  <si>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</si>
  <si>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</si>
  <si>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</si>
  <si>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</si>
  <si>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</si>
  <si>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</si>
  <si>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</si>
  <si>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</si>
  <si>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</si>
  <si>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</si>
  <si>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</si>
  <si>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</si>
  <si>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</si>
  <si>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</si>
  <si>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</si>
  <si>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</si>
  <si>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</si>
  <si>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</si>
  <si>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</si>
  <si>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</si>
  <si>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</si>
  <si>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</si>
  <si>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</si>
  <si>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</si>
  <si>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</si>
  <si>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</si>
  <si>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</si>
  <si>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</si>
  <si>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</si>
  <si>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</si>
  <si>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</si>
  <si>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</si>
  <si>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</si>
  <si>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</si>
  <si>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</si>
  <si>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</si>
  <si>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</si>
  <si>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</si>
  <si>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</si>
  <si>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</si>
  <si>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</si>
  <si>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</si>
  <si>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</si>
  <si>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</si>
  <si>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</si>
  <si>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</si>
  <si>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</si>
  <si>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</si>
  <si>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</si>
  <si>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</si>
  <si>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</si>
  <si>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</si>
  <si>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</si>
  <si>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</si>
  <si>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</si>
  <si>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</si>
  <si>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</si>
  <si>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</si>
  <si>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</si>
  <si>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</si>
  <si>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</si>
  <si>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</si>
  <si>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</si>
  <si>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</si>
  <si>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</si>
  <si>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</si>
  <si>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</si>
  <si>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</si>
  <si>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</si>
  <si>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</si>
  <si>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</si>
  <si>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</si>
  <si>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</si>
  <si>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</si>
  <si>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</si>
  <si>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</si>
  <si>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</si>
  <si>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</si>
  <si>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</si>
  <si>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</si>
  <si>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</si>
  <si>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</si>
  <si>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</si>
  <si>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</si>
  <si>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</si>
  <si>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</si>
  <si>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</si>
  <si>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</si>
  <si>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</si>
  <si>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</si>
  <si>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</si>
  <si>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</si>
  <si>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</si>
  <si>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</si>
  <si>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</si>
  <si>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</si>
  <si>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</si>
  <si>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</si>
  <si>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</si>
  <si>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</si>
  <si>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</si>
  <si>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</si>
  <si>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</si>
  <si>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</si>
  <si>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</si>
  <si>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</si>
  <si>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</si>
  <si>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</si>
  <si>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</si>
  <si>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</si>
  <si>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</si>
  <si>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</si>
  <si>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</si>
  <si>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</si>
  <si>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</si>
  <si>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</si>
  <si>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</si>
  <si>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</si>
  <si>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</si>
  <si>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</si>
  <si>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</si>
  <si>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</si>
  <si>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</si>
  <si>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</si>
  <si>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</si>
  <si>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</si>
  <si>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</si>
  <si>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</si>
  <si>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</si>
  <si>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</si>
  <si>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</si>
  <si>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</si>
  <si>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</si>
  <si>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</si>
  <si>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</si>
  <si>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</si>
  <si>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</si>
  <si>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</si>
  <si>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</si>
  <si>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</si>
  <si>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</si>
  <si>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</si>
  <si>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</si>
  <si>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</si>
  <si>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</si>
  <si>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</si>
  <si>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</si>
  <si>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</si>
  <si>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</si>
  <si>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</si>
  <si>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</si>
  <si>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</si>
  <si>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</si>
  <si>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</si>
  <si>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</si>
  <si>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</si>
  <si>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</si>
  <si>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</si>
  <si>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</si>
  <si>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</si>
  <si>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</si>
  <si>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</si>
  <si>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</si>
  <si>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</si>
  <si>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</si>
  <si>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</si>
  <si>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</si>
  <si>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</si>
  <si>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</si>
  <si>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</si>
  <si>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</si>
  <si>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</si>
  <si>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</si>
  <si>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</si>
  <si>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</si>
  <si>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</si>
  <si>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</si>
  <si>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</si>
  <si>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</si>
  <si>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</si>
  <si>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</si>
  <si>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</si>
  <si>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</si>
  <si>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</si>
  <si>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</si>
  <si>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</si>
  <si>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</si>
  <si>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</si>
  <si>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</si>
  <si>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</si>
  <si>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</si>
  <si>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</si>
  <si>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</si>
  <si>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</si>
  <si>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</si>
  <si>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</si>
  <si>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</si>
  <si>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</si>
  <si>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</si>
  <si>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</si>
  <si>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</si>
  <si>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</si>
  <si>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</si>
  <si>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</si>
  <si>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</si>
  <si>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</si>
  <si>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</si>
  <si>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</si>
  <si>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</si>
  <si>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</si>
  <si>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</si>
  <si>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</si>
  <si>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</si>
  <si>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</si>
  <si>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</si>
  <si>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</si>
  <si>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</si>
  <si>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</si>
  <si>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</si>
  <si>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</si>
  <si>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</si>
  <si>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</si>
  <si>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</si>
  <si>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</si>
  <si>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</si>
  <si>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</si>
  <si>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</si>
  <si>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</si>
  <si>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</si>
  <si>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</si>
  <si>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</si>
  <si>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</si>
  <si>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</si>
  <si>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</si>
  <si>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</si>
  <si>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</si>
  <si>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</si>
  <si>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</si>
  <si>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</si>
  <si>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</si>
  <si>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</si>
  <si>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</si>
  <si>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</si>
  <si>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</si>
  <si>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</si>
  <si>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</si>
  <si>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</si>
  <si>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</si>
  <si>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</si>
  <si>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</si>
  <si>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</si>
  <si>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</si>
  <si>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</si>
  <si>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</si>
  <si>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</si>
  <si>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</si>
  <si>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</si>
  <si>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</si>
  <si>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</si>
  <si>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</si>
  <si>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</si>
  <si>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</si>
  <si>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</si>
  <si>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</si>
  <si>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</si>
  <si>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</si>
  <si>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</si>
  <si>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</si>
  <si>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</si>
  <si>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</si>
  <si>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</si>
  <si>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</si>
  <si>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</si>
  <si>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</si>
  <si>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</si>
  <si>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</si>
  <si>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</si>
  <si>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</si>
  <si>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</si>
  <si>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</si>
  <si>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</si>
  <si>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</si>
  <si>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</si>
  <si>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</si>
  <si>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</si>
  <si>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</si>
  <si>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</si>
  <si>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</si>
  <si>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</si>
  <si>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</si>
  <si>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</si>
  <si>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</si>
  <si>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</si>
  <si>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</si>
  <si>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</si>
  <si>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</si>
  <si>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</si>
  <si>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</si>
  <si>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</si>
  <si>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</si>
  <si>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</si>
  <si>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</si>
  <si>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</si>
  <si>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</si>
  <si>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</si>
  <si>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</si>
  <si>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</si>
  <si>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</si>
  <si>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</si>
  <si>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</si>
  <si>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</si>
  <si>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</si>
  <si>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</si>
  <si>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</si>
  <si>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</si>
  <si>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</si>
  <si>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</si>
  <si>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</si>
  <si>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</si>
  <si>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</si>
  <si>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</si>
  <si>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</si>
  <si>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</si>
  <si>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</si>
  <si>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</si>
  <si>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</si>
  <si>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</si>
  <si>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</si>
  <si>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</si>
  <si>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</si>
  <si>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</si>
  <si>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</si>
  <si>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</si>
  <si>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</si>
  <si>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</si>
  <si>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</si>
  <si>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</si>
  <si>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</si>
  <si>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</si>
  <si>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</si>
  <si>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</si>
  <si>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</si>
  <si>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</si>
  <si>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</si>
  <si>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</si>
  <si>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</si>
  <si>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</si>
  <si>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</si>
  <si>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</si>
  <si>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</si>
  <si>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</si>
  <si>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</si>
  <si>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</si>
  <si>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</si>
  <si>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</si>
  <si>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</si>
  <si>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</si>
  <si>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</si>
  <si>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</si>
  <si>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</si>
  <si>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</si>
  <si>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</si>
  <si>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</si>
  <si>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</si>
  <si>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</si>
  <si>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</si>
  <si>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</si>
  <si>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</si>
  <si>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</si>
  <si>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</si>
  <si>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</si>
  <si>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</si>
  <si>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</si>
  <si>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</si>
  <si>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</si>
  <si>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</si>
  <si>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</si>
  <si>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</si>
  <si>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</si>
  <si>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</si>
  <si>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</si>
  <si>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</si>
  <si>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</si>
  <si>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</si>
  <si>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</si>
  <si>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</si>
  <si>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</si>
  <si>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</si>
  <si>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</si>
  <si>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</si>
  <si>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</si>
  <si>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</si>
  <si>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</si>
  <si>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</si>
  <si>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</si>
  <si>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</si>
  <si>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</si>
  <si>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</si>
  <si>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</si>
  <si>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</si>
  <si>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</si>
  <si>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</si>
  <si>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</si>
  <si>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</si>
  <si>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</si>
  <si>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</si>
  <si>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</si>
  <si>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</si>
  <si>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</si>
  <si>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</si>
  <si>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</si>
  <si>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</si>
  <si>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</si>
  <si>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</si>
  <si>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</si>
  <si>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</si>
  <si>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</si>
  <si>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</si>
  <si>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</si>
  <si>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</si>
  <si>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</si>
  <si>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</si>
  <si>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</si>
  <si>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</si>
  <si>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</si>
  <si>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</si>
  <si>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</si>
  <si>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</si>
  <si>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</si>
  <si>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</si>
  <si>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</si>
  <si>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</si>
  <si>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</si>
  <si>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</si>
  <si>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</si>
  <si>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</si>
  <si>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</si>
  <si>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</si>
  <si>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</si>
  <si>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</si>
  <si>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</si>
  <si>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</si>
  <si>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</si>
  <si>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</si>
  <si>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</si>
  <si>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</si>
  <si>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</si>
  <si>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</si>
  <si>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</si>
  <si>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</si>
  <si>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</si>
  <si>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</si>
  <si>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</si>
  <si>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</si>
  <si>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</si>
  <si>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</si>
  <si>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</si>
  <si>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</si>
  <si>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</si>
  <si>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</si>
  <si>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</si>
  <si>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</si>
  <si>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</si>
  <si>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</si>
  <si>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</si>
  <si>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</si>
  <si>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</si>
  <si>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</si>
  <si>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</si>
  <si>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</si>
  <si>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</si>
  <si>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</si>
  <si>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</si>
  <si>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</si>
  <si>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</si>
  <si>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</si>
  <si>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</si>
  <si>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</si>
  <si>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</si>
  <si>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</si>
  <si>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</si>
  <si>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</si>
  <si>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</si>
  <si>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</si>
  <si>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</si>
  <si>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</si>
  <si>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</si>
  <si>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</si>
  <si>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</si>
  <si>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</si>
  <si>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</si>
  <si>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</si>
  <si>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</si>
  <si>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</si>
  <si>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</si>
  <si>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</si>
  <si>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</si>
  <si>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</si>
  <si>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</si>
  <si>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</si>
  <si>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</si>
  <si>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</si>
  <si>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</si>
  <si>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</si>
  <si>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</si>
  <si>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</si>
  <si>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</si>
  <si>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</si>
  <si>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</si>
  <si>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</si>
  <si>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</si>
  <si>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</si>
  <si>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</si>
  <si>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</si>
  <si>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</si>
  <si>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</si>
  <si>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</si>
  <si>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</si>
  <si>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</si>
  <si>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</si>
  <si>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</si>
  <si>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</si>
  <si>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</si>
  <si>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</si>
  <si>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</si>
  <si>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</si>
  <si>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</si>
  <si>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</si>
  <si>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</si>
  <si>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</si>
  <si>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</si>
  <si>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</si>
  <si>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</si>
  <si>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</si>
  <si>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</si>
  <si>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</si>
  <si>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</si>
  <si>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</si>
  <si>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</si>
  <si>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</si>
  <si>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</si>
  <si>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</si>
  <si>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</si>
  <si>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</si>
  <si>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</si>
  <si>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</si>
  <si>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</si>
  <si>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</si>
  <si>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</si>
  <si>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</si>
  <si>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</si>
  <si>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</si>
  <si>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</si>
  <si>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</si>
  <si>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</si>
  <si>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</si>
  <si>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</si>
  <si>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</si>
  <si>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</si>
  <si>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</si>
  <si>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</si>
  <si>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</si>
  <si>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</si>
  <si>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</si>
  <si>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</si>
  <si>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</si>
  <si>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</si>
  <si>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</si>
  <si>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</si>
  <si>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</si>
  <si>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</si>
  <si>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</si>
  <si>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</si>
  <si>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</si>
  <si>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</si>
  <si>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</si>
  <si>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</si>
  <si>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</si>
  <si>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</si>
  <si>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</si>
  <si>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</si>
  <si>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</si>
  <si>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</si>
  <si>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</si>
  <si>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</si>
  <si>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</si>
  <si>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</si>
  <si>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</si>
  <si>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</si>
  <si>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</si>
  <si>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</si>
  <si>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</si>
  <si>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</si>
  <si>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</si>
  <si>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</si>
  <si>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</si>
  <si>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</si>
  <si>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</si>
  <si>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</si>
  <si>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</si>
  <si>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</si>
  <si>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</si>
  <si>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</si>
  <si>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</si>
  <si>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</si>
  <si>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</si>
  <si>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</si>
  <si>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</si>
  <si>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</si>
  <si>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</si>
  <si>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</si>
  <si>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</si>
  <si>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</si>
  <si>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</si>
  <si>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</si>
  <si>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</si>
  <si>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</si>
  <si>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</si>
  <si>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</si>
  <si>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</si>
  <si>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</si>
  <si>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</si>
  <si>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</si>
  <si>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</si>
  <si>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</si>
  <si>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</si>
  <si>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</si>
  <si>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</si>
  <si>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</si>
  <si>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</si>
  <si>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</si>
  <si>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</si>
  <si>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</si>
  <si>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</si>
  <si>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</si>
  <si>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</si>
  <si>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</si>
  <si>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</si>
  <si>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</si>
  <si>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</si>
  <si>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</si>
  <si>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</si>
  <si>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</si>
  <si>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</si>
  <si>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</si>
  <si>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</si>
  <si>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</si>
  <si>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</si>
  <si>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</si>
  <si>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</si>
  <si>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</si>
  <si>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</si>
  <si>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</si>
  <si>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</si>
  <si>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</si>
  <si>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</si>
  <si>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</si>
  <si>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</si>
  <si>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</si>
  <si>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</si>
  <si>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</si>
  <si>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</si>
  <si>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</si>
  <si>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</si>
  <si>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</si>
  <si>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</si>
  <si>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</si>
  <si>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</si>
  <si>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</si>
  <si>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</si>
  <si>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</si>
  <si>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</si>
  <si>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</si>
  <si>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</si>
  <si>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</si>
  <si>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</si>
  <si>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</si>
  <si>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</si>
  <si>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</si>
  <si>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</si>
  <si>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</si>
  <si>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</si>
  <si>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</si>
  <si>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</si>
  <si>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</si>
  <si>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</si>
  <si>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</si>
  <si>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</si>
  <si>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</si>
  <si>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</si>
  <si>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</si>
  <si>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</si>
  <si>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</si>
  <si>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</si>
  <si>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</si>
  <si>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</si>
  <si>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</si>
  <si>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</si>
  <si>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</si>
  <si>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</si>
  <si>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</si>
  <si>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</si>
  <si>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</si>
  <si>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</si>
  <si>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</si>
  <si>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</si>
  <si>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</si>
  <si>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</si>
  <si>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</si>
  <si>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</si>
  <si>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</si>
  <si>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</si>
  <si>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</si>
  <si>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</si>
  <si>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</si>
  <si>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</si>
  <si>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</si>
  <si>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</si>
  <si>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</si>
  <si>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</si>
  <si>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</si>
  <si>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</si>
  <si>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</si>
  <si>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</si>
  <si>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</si>
  <si>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</si>
  <si>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</si>
  <si>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</si>
  <si>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</si>
  <si>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</si>
  <si>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</si>
  <si>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</si>
  <si>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</si>
  <si>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</si>
  <si>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</si>
  <si>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</si>
  <si>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</si>
  <si>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</si>
  <si>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</si>
  <si>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</si>
  <si>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</si>
  <si>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</si>
  <si>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</si>
  <si>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</si>
  <si>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</si>
  <si>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</si>
  <si>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</si>
  <si>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</si>
  <si>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</si>
  <si>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</si>
  <si>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</si>
  <si>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</si>
  <si>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</si>
  <si>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</si>
  <si>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</si>
  <si>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</si>
  <si>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</si>
  <si>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</si>
  <si>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</si>
  <si>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</si>
  <si>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</si>
  <si>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</si>
  <si>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</si>
  <si>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</si>
  <si>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</si>
  <si>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</si>
  <si>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</si>
  <si>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</si>
  <si>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</si>
  <si>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</si>
  <si>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</si>
  <si>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</si>
  <si>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</si>
  <si>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</si>
  <si>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</si>
  <si>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</si>
  <si>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</si>
  <si>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</si>
  <si>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</si>
  <si>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</si>
  <si>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</si>
  <si>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</si>
  <si>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</si>
  <si>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</si>
  <si>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</si>
  <si>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</si>
  <si>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</si>
  <si>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</si>
  <si>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</si>
  <si>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</si>
  <si>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</si>
  <si>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</si>
  <si>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</si>
  <si>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</si>
  <si>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</si>
  <si>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</si>
  <si>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</si>
  <si>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</si>
  <si>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</si>
  <si>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</si>
  <si>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</si>
  <si>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</si>
  <si>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</si>
  <si>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</si>
  <si>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</si>
  <si>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</si>
  <si>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</si>
  <si>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</si>
  <si>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</si>
  <si>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</si>
  <si>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</si>
  <si>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</si>
  <si>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</si>
  <si>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</si>
  <si>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</si>
  <si>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</si>
  <si>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</si>
  <si>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</si>
  <si>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</si>
  <si>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</si>
  <si>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</si>
  <si>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</si>
  <si>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</si>
  <si>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</si>
  <si>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</si>
  <si>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</si>
  <si>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</si>
  <si>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</si>
  <si>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</si>
  <si>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</si>
  <si>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</si>
  <si>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</si>
  <si>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</si>
  <si>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</si>
  <si>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</si>
  <si>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</si>
  <si>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</si>
  <si>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</si>
  <si>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</si>
  <si>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</si>
  <si>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</si>
  <si>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</si>
  <si>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</si>
  <si>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</si>
  <si>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</si>
  <si>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</si>
  <si>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</si>
  <si>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</si>
  <si>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</si>
  <si>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</si>
  <si>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</si>
  <si>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</si>
  <si>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</si>
  <si>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</si>
  <si>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</si>
  <si>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</si>
  <si>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</si>
  <si>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</si>
  <si>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</si>
  <si>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</si>
  <si>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</si>
  <si>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</si>
  <si>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</si>
  <si>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</si>
  <si>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</si>
  <si>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</si>
  <si>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</si>
  <si>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</si>
  <si>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</si>
  <si>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</si>
  <si>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</si>
  <si>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</si>
  <si>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</si>
  <si>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</si>
  <si>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</si>
  <si>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</si>
  <si>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</si>
  <si>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</si>
  <si>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</si>
  <si>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</si>
  <si>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</si>
  <si>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</si>
  <si>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</si>
  <si>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</si>
  <si>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</si>
  <si>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</si>
  <si>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</si>
  <si>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</si>
  <si>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</si>
  <si>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</si>
  <si>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</si>
  <si>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</si>
  <si>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</si>
  <si>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</si>
  <si>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</si>
  <si>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</si>
  <si>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</si>
  <si>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</si>
  <si>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</si>
  <si>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</si>
  <si>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</si>
  <si>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</si>
  <si>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</si>
  <si>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</si>
  <si>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</si>
  <si>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</si>
  <si>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</si>
  <si>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</si>
  <si>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</si>
  <si>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</si>
  <si>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</si>
  <si>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</si>
  <si>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</si>
  <si>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</si>
  <si>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</si>
  <si>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</si>
  <si>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</si>
  <si>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</si>
  <si>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</si>
  <si>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</si>
  <si>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</si>
  <si>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</si>
  <si>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</si>
  <si>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</si>
  <si>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</si>
  <si>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</si>
  <si>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</si>
  <si>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</si>
  <si>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</si>
  <si>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</si>
  <si>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</si>
  <si>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</si>
  <si>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</si>
  <si>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</si>
  <si>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</si>
  <si>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</si>
  <si>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</si>
  <si>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</si>
  <si>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</si>
  <si>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</si>
  <si>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</si>
  <si>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</si>
  <si>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</si>
  <si>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</si>
  <si>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</si>
  <si>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</si>
  <si>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</si>
  <si>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</si>
  <si>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</si>
  <si>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</si>
  <si>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</si>
  <si>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</si>
  <si>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</si>
  <si>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</si>
  <si>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</si>
  <si>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</si>
  <si>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</si>
  <si>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</si>
  <si>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</si>
  <si>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</si>
  <si>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</si>
  <si>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</si>
  <si>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</si>
  <si>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</si>
  <si>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</si>
  <si>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</si>
  <si>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</si>
  <si>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</si>
  <si>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</si>
  <si>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</si>
  <si>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</si>
  <si>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</si>
  <si>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</si>
  <si>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</si>
  <si>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</si>
  <si>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</si>
  <si>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</si>
  <si>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</si>
  <si>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</si>
  <si>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</si>
  <si>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</si>
  <si>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</si>
  <si>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</si>
  <si>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</si>
  <si>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</si>
  <si>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</si>
  <si>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</si>
  <si>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</si>
  <si>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</si>
  <si>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</si>
  <si>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</si>
  <si>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</si>
  <si>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</si>
  <si>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</si>
  <si>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</si>
  <si>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</si>
  <si>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</si>
  <si>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</si>
  <si>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</si>
  <si>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</si>
  <si>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</si>
  <si>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</si>
  <si>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</si>
  <si>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</si>
  <si>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</si>
  <si>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</si>
  <si>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</si>
  <si>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</si>
  <si>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</si>
  <si>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</si>
  <si>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</si>
  <si>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</si>
  <si>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</si>
  <si>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</si>
  <si>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</si>
  <si>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</si>
  <si>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</si>
  <si>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</si>
  <si>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</si>
  <si>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</si>
  <si>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</si>
  <si>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</si>
  <si>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</si>
  <si>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</si>
  <si>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</si>
  <si>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</si>
  <si>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</si>
  <si>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</si>
  <si>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</si>
  <si>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</si>
  <si>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</si>
  <si>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</si>
  <si>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</si>
  <si>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</si>
  <si>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</si>
  <si>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</si>
  <si>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</si>
  <si>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</si>
  <si>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</si>
  <si>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</si>
  <si>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</si>
  <si>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</si>
  <si>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</si>
  <si>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</si>
  <si>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</si>
  <si>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</si>
  <si>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</si>
  <si>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</si>
  <si>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</si>
  <si>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</si>
  <si>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</si>
  <si>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</si>
  <si>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</si>
  <si>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</si>
  <si>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</si>
  <si>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</si>
  <si>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</si>
  <si>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</si>
  <si>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</si>
  <si>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</si>
  <si>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</si>
  <si>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</si>
  <si>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</si>
  <si>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</si>
  <si>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</si>
  <si>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</si>
  <si>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</si>
  <si>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</si>
  <si>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</si>
  <si>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</si>
  <si>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</si>
  <si>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</si>
  <si>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</si>
  <si>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</si>
  <si>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</si>
  <si>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</si>
  <si>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</si>
  <si>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</si>
  <si>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</si>
  <si>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</si>
  <si>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</si>
  <si>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</si>
  <si>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</si>
  <si>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</si>
  <si>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</si>
  <si>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</si>
  <si>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</si>
  <si>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</si>
  <si>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</si>
  <si>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</si>
  <si>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</si>
  <si>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</si>
  <si>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</si>
  <si>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</si>
  <si>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</si>
  <si>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</si>
  <si>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</si>
  <si>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</si>
  <si>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</si>
  <si>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</si>
  <si>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</si>
  <si>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</si>
  <si>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</si>
  <si>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</si>
  <si>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</si>
  <si>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</si>
  <si>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</si>
  <si>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</si>
  <si>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</si>
  <si>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</si>
  <si>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</si>
  <si>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</si>
  <si>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</si>
  <si>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</si>
  <si>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</si>
  <si>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</si>
  <si>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</si>
  <si>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</si>
  <si>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</si>
  <si>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</si>
  <si>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</si>
  <si>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</si>
  <si>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</si>
  <si>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</si>
  <si>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</si>
  <si>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</si>
  <si>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</si>
  <si>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</si>
  <si>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</si>
  <si>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</si>
  <si>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</si>
  <si>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</si>
  <si>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</si>
  <si>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</si>
  <si>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</si>
  <si>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</si>
  <si>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</si>
  <si>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</si>
  <si>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</si>
  <si>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</si>
  <si>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</si>
  <si>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</si>
  <si>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</si>
  <si>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</si>
  <si>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</si>
  <si>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</si>
  <si>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</si>
  <si>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</si>
  <si>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</si>
  <si>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</si>
  <si>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</si>
  <si>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</si>
  <si>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</si>
  <si>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</si>
  <si>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</si>
  <si>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</si>
  <si>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</si>
  <si>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</si>
  <si>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</si>
  <si>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</si>
  <si>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</si>
  <si>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</si>
  <si>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</si>
  <si>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</si>
  <si>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</si>
  <si>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</si>
  <si>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</si>
  <si>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</si>
  <si>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</si>
  <si>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</si>
  <si>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</si>
  <si>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</si>
  <si>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</si>
  <si>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</si>
  <si>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</si>
  <si>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</si>
  <si>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</si>
  <si>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</si>
  <si>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</si>
  <si>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</si>
  <si>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</si>
  <si>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</si>
  <si>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</si>
  <si>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</si>
  <si>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</si>
  <si>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</si>
  <si>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</si>
  <si>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</si>
  <si>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</si>
  <si>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</si>
  <si>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</si>
  <si>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</si>
  <si>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</si>
  <si>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</si>
  <si>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</si>
  <si>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</si>
  <si>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</si>
  <si>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</si>
  <si>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</si>
  <si>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</si>
  <si>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</si>
  <si>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</si>
  <si>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</si>
  <si>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</si>
  <si>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</si>
  <si>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</si>
  <si>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</si>
  <si>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</si>
  <si>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</si>
  <si>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</si>
  <si>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</si>
  <si>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</si>
  <si>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</si>
  <si>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</si>
  <si>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</si>
  <si>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</si>
  <si>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</si>
  <si>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</si>
  <si>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</si>
  <si>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</si>
  <si>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</si>
  <si>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</si>
  <si>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</si>
  <si>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</si>
  <si>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</si>
  <si>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</si>
  <si>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</si>
  <si>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</si>
  <si>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</si>
  <si>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</si>
  <si>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</si>
  <si>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</si>
  <si>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</si>
  <si>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</si>
  <si>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</si>
  <si>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</si>
  <si>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</si>
  <si>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</si>
  <si>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</si>
  <si>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</si>
  <si>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</si>
  <si>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</si>
  <si>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</si>
  <si>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</si>
  <si>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</si>
  <si>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</si>
  <si>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</si>
  <si>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</si>
  <si>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</si>
  <si>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</si>
  <si>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</si>
  <si>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</si>
  <si>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</si>
  <si>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</si>
  <si>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</si>
  <si>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</si>
  <si>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</si>
  <si>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</si>
  <si>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</si>
  <si>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</si>
  <si>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</si>
  <si>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</si>
  <si>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</si>
  <si>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</si>
  <si>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</si>
  <si>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</si>
  <si>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</si>
  <si>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</si>
  <si>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</si>
  <si>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</si>
  <si>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</si>
  <si>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</si>
  <si>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</si>
  <si>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</si>
  <si>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</si>
  <si>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</si>
  <si>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</si>
  <si>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</si>
  <si>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</si>
  <si>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</si>
  <si>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</si>
  <si>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</si>
  <si>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</si>
  <si>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</si>
  <si>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</si>
  <si>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</si>
  <si>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</si>
  <si>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</si>
  <si>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</si>
  <si>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</si>
  <si>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</si>
  <si>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</si>
  <si>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</si>
  <si>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</si>
  <si>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</si>
  <si>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</si>
  <si>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</si>
  <si>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</si>
  <si>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</si>
  <si>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</si>
  <si>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</si>
  <si>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</si>
  <si>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</si>
  <si>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</si>
  <si>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</si>
  <si>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</si>
  <si>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</si>
  <si>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</si>
  <si>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</si>
  <si>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</si>
  <si>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</si>
  <si>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</si>
  <si>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</si>
  <si>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</si>
  <si>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</si>
  <si>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</si>
  <si>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</si>
  <si>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</si>
  <si>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</si>
  <si>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</si>
  <si>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</si>
  <si>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</si>
  <si>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</si>
  <si>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</si>
  <si>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</si>
  <si>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</si>
  <si>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</si>
  <si>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</si>
  <si>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</si>
  <si>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</si>
  <si>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</si>
  <si>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</si>
  <si>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</si>
  <si>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</si>
  <si>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</si>
  <si>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</si>
  <si>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</si>
  <si>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</si>
  <si>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</si>
  <si>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</si>
  <si>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</si>
  <si>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</si>
  <si>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</si>
  <si>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</si>
  <si>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</si>
  <si>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</si>
  <si>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</si>
  <si>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</si>
  <si>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</si>
  <si>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</si>
  <si>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</si>
  <si>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</si>
  <si>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</si>
  <si>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</si>
  <si>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</si>
  <si>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</si>
  <si>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</si>
  <si>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</si>
  <si>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</si>
  <si>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</si>
  <si>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</si>
  <si>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</si>
  <si>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</si>
  <si>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</si>
  <si>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</si>
  <si>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</si>
  <si>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</si>
  <si>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</si>
  <si>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</si>
  <si>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</si>
  <si>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</si>
  <si>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</si>
  <si>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</si>
  <si>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</si>
  <si>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</si>
  <si>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</si>
  <si>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</si>
  <si>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</si>
  <si>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</si>
  <si>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</si>
  <si>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</si>
  <si>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</si>
  <si>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</si>
  <si>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</si>
  <si>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</si>
  <si>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</si>
  <si>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</si>
  <si>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</si>
  <si>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</si>
  <si>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</si>
  <si>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</si>
  <si>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</si>
  <si>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</si>
  <si>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</si>
  <si>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</si>
  <si>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</si>
  <si>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</si>
  <si>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</si>
  <si>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</si>
  <si>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</si>
  <si>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</si>
  <si>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</si>
  <si>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</si>
  <si>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</si>
  <si>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</si>
  <si>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</si>
  <si>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</si>
  <si>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</si>
  <si>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</si>
  <si>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</si>
  <si>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</si>
  <si>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</si>
  <si>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</si>
  <si>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</si>
  <si>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</si>
  <si>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</si>
  <si>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</si>
  <si>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</si>
  <si>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</si>
  <si>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</si>
  <si>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</si>
  <si>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</si>
  <si>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</si>
  <si>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</si>
  <si>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</si>
  <si>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</si>
  <si>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</si>
  <si>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</si>
  <si>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</si>
  <si>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</si>
  <si>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</si>
  <si>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</si>
  <si>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</si>
  <si>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</si>
  <si>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</si>
  <si>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</si>
  <si>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</si>
  <si>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</si>
  <si>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</si>
  <si>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</si>
  <si>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</si>
  <si>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</si>
  <si>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</si>
  <si>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</si>
  <si>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</si>
  <si>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</si>
  <si>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</si>
  <si>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</si>
  <si>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</si>
  <si>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</si>
  <si>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</si>
  <si>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</si>
  <si>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</si>
  <si>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</si>
  <si>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</si>
  <si>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</si>
  <si>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</si>
  <si>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</si>
  <si>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</si>
  <si>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</si>
  <si>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</si>
  <si>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</si>
  <si>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</si>
  <si>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</si>
  <si>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</si>
  <si>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</si>
  <si>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</si>
  <si>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</si>
  <si>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</si>
  <si>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</si>
  <si>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</si>
  <si>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</si>
  <si>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</si>
  <si>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</si>
  <si>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</si>
  <si>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</si>
  <si>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</si>
  <si>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</si>
  <si>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</si>
  <si>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</si>
  <si>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</si>
  <si>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</si>
  <si>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</si>
  <si>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</si>
  <si>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</si>
  <si>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</si>
  <si>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</si>
  <si>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</si>
  <si>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</si>
  <si>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</si>
  <si>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</si>
  <si>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</si>
  <si>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</si>
  <si>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</si>
  <si>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</si>
  <si>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</si>
  <si>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</si>
  <si>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</si>
  <si>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</si>
  <si>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</si>
  <si>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</si>
  <si>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</si>
  <si>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</si>
  <si>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</si>
  <si>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</si>
  <si>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</si>
  <si>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</si>
  <si>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</si>
  <si>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</si>
  <si>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</si>
  <si>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</si>
  <si>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</si>
  <si>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</si>
  <si>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</si>
  <si>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</si>
  <si>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</si>
  <si>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</si>
  <si>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</si>
  <si>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</si>
  <si>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</si>
  <si>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</si>
  <si>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</si>
  <si>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</si>
  <si>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</si>
  <si>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</si>
  <si>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</si>
  <si>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</si>
  <si>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</si>
  <si>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</si>
  <si>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</si>
  <si>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</si>
  <si>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</si>
  <si>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</si>
  <si>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</si>
  <si>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</si>
  <si>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</si>
  <si>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</si>
  <si>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</si>
  <si>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</si>
  <si>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</si>
  <si>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</si>
  <si>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</si>
  <si>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</si>
  <si>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</si>
  <si>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</si>
  <si>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</si>
  <si>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</si>
  <si>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</si>
  <si>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</si>
  <si>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</si>
  <si>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</si>
  <si>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</si>
  <si>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</si>
  <si>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</si>
  <si>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</si>
  <si>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</si>
  <si>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</si>
  <si>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</si>
  <si>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</si>
  <si>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</si>
  <si>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</si>
  <si>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</si>
  <si>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</si>
  <si>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</si>
  <si>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</si>
  <si>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</si>
  <si>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</si>
  <si>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</si>
  <si>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</si>
  <si>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</si>
  <si>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</si>
  <si>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</si>
  <si>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</si>
  <si>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</si>
  <si>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</si>
  <si>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</si>
  <si>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</si>
  <si>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</si>
  <si>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</si>
  <si>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</si>
  <si>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</si>
  <si>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</si>
  <si>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</si>
  <si>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</si>
  <si>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</si>
  <si>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</si>
  <si>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</si>
  <si>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</si>
  <si>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</si>
  <si>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</si>
  <si>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</si>
  <si>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</si>
  <si>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</si>
  <si>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</si>
  <si>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</si>
  <si>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</si>
  <si>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</si>
  <si>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</si>
  <si>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</si>
  <si>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</si>
  <si>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</si>
  <si>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</si>
  <si>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</si>
  <si>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</si>
  <si>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</si>
  <si>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</si>
  <si>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</si>
  <si>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</si>
  <si>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</si>
  <si>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</si>
  <si>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</si>
  <si>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</si>
  <si>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</si>
  <si>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</si>
  <si>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</si>
  <si>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</si>
  <si>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</si>
  <si>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</si>
  <si>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</si>
  <si>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</si>
  <si>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</si>
  <si>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</si>
  <si>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</si>
  <si>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</si>
  <si>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</si>
  <si>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</si>
  <si>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</si>
  <si>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</si>
  <si>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</si>
  <si>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</si>
  <si>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</si>
  <si>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</si>
  <si>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</si>
  <si>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</si>
  <si>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</si>
  <si>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</si>
  <si>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</si>
  <si>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</si>
  <si>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</si>
  <si>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</si>
  <si>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</si>
  <si>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</si>
  <si>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</si>
  <si>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</si>
  <si>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</si>
  <si>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</si>
  <si>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</si>
  <si>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</si>
  <si>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</si>
  <si>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</si>
  <si>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</si>
  <si>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</si>
  <si>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</si>
  <si>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</si>
  <si>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</si>
  <si>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</si>
  <si>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</si>
  <si>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</si>
  <si>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</si>
  <si>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</si>
  <si>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</si>
  <si>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</si>
  <si>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</si>
  <si>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</si>
  <si>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</si>
  <si>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</si>
  <si>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</si>
  <si>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</si>
  <si>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</si>
  <si>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</si>
  <si>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</si>
  <si>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</si>
  <si>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</si>
  <si>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</si>
  <si>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</si>
  <si>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</si>
  <si>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</si>
  <si>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</si>
  <si>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</si>
  <si>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</si>
  <si>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</si>
  <si>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</si>
  <si>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</si>
  <si>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</si>
  <si>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</si>
  <si>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</si>
  <si>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</si>
  <si>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</si>
  <si>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</si>
  <si>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</si>
  <si>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</si>
  <si>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</si>
  <si>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</si>
  <si>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</si>
  <si>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</si>
  <si>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</si>
  <si>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</si>
  <si>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</si>
  <si>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</si>
  <si>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</si>
  <si>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</si>
  <si>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</si>
  <si>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</si>
  <si>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</si>
  <si>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</si>
  <si>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</si>
  <si>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</si>
  <si>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</si>
  <si>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</si>
  <si>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</si>
  <si>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</si>
  <si>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</si>
  <si>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</si>
  <si>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</si>
  <si>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</si>
  <si>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</si>
  <si>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</si>
  <si>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</si>
  <si>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</si>
  <si>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</si>
  <si>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</si>
  <si>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</si>
  <si>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</si>
  <si>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</si>
  <si>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</si>
  <si>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</si>
  <si>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</si>
  <si>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</si>
  <si>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</si>
  <si>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</si>
  <si>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</si>
  <si>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</si>
  <si>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</si>
  <si>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</si>
  <si>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</si>
  <si>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</si>
  <si>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</si>
  <si>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</si>
  <si>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</si>
  <si>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</si>
  <si>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</si>
  <si>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</si>
  <si>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</si>
  <si>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</si>
  <si>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</si>
  <si>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</si>
  <si>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</si>
  <si>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</si>
  <si>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</si>
  <si>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</si>
  <si>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</si>
  <si>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</si>
  <si>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</si>
  <si>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</si>
  <si>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</si>
  <si>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</si>
  <si>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</si>
  <si>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</si>
  <si>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</si>
  <si>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</si>
  <si>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</si>
  <si>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</si>
  <si>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</si>
  <si>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</si>
  <si>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</si>
  <si>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</si>
  <si>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</si>
  <si>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</si>
  <si>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</si>
  <si>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</si>
  <si>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</si>
  <si>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</si>
  <si>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</si>
  <si>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</si>
  <si>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</si>
  <si>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</si>
  <si>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</si>
  <si>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</si>
  <si>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</si>
  <si>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</si>
  <si>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</si>
  <si>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</si>
  <si>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</si>
  <si>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</si>
  <si>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</si>
  <si>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</si>
  <si>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</si>
  <si>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</si>
  <si>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</si>
  <si>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</si>
  <si>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</si>
  <si>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</si>
  <si>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</si>
  <si>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</si>
  <si>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</si>
  <si>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</si>
  <si>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</si>
  <si>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</si>
  <si>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</si>
  <si>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</si>
  <si>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</si>
  <si>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</si>
  <si>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</si>
  <si>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</si>
  <si>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</si>
  <si>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</si>
  <si>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</si>
  <si>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</si>
  <si>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</si>
  <si>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</si>
  <si>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</si>
  <si>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</si>
  <si>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</si>
  <si>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</si>
  <si>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</si>
  <si>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</si>
  <si>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</si>
  <si>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</si>
  <si>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</si>
  <si>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</si>
  <si>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</si>
  <si>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</si>
  <si>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</si>
  <si>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</si>
  <si>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</si>
  <si>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</si>
  <si>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</si>
  <si>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</si>
  <si>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</si>
  <si>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</si>
  <si>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</si>
  <si>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</si>
  <si>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</si>
  <si>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</si>
  <si>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</si>
  <si>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</si>
  <si>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</si>
  <si>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</si>
  <si>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</si>
  <si>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</si>
  <si>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</si>
  <si>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</si>
  <si>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</si>
  <si>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</si>
  <si>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</si>
  <si>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</si>
  <si>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</si>
  <si>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</si>
  <si>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</si>
  <si>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</si>
  <si>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</si>
  <si>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</si>
  <si>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</si>
  <si>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</si>
  <si>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</si>
  <si>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</si>
  <si>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</si>
  <si>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</si>
  <si>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</si>
  <si>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</si>
  <si>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</si>
  <si>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</si>
  <si>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</si>
  <si>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</si>
  <si>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</si>
  <si>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</si>
  <si>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</si>
  <si>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</si>
  <si>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</si>
  <si>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</si>
  <si>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</si>
  <si>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</si>
  <si>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</si>
  <si>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</si>
  <si>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</si>
  <si>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</si>
  <si>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</si>
  <si>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</si>
  <si>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</si>
  <si>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</si>
  <si>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</si>
  <si>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</si>
  <si>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</si>
  <si>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</si>
  <si>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</si>
  <si>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</si>
  <si>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</si>
  <si>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</si>
  <si>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</si>
  <si>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</si>
  <si>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</si>
  <si>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</si>
  <si>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</si>
  <si>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</si>
  <si>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</si>
  <si>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</si>
  <si>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</si>
  <si>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</si>
  <si>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</si>
  <si>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</si>
  <si>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</si>
  <si>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</si>
  <si>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</si>
  <si>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</si>
  <si>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</si>
  <si>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</si>
  <si>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</si>
  <si>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</si>
  <si>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</si>
  <si>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</si>
  <si>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</si>
  <si>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</si>
  <si>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</si>
  <si>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</si>
  <si>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</si>
  <si>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</si>
  <si>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</si>
  <si>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</si>
  <si>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</si>
  <si>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</si>
  <si>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</si>
  <si>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</si>
  <si>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</si>
  <si>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</si>
  <si>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</si>
  <si>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</si>
  <si>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</si>
  <si>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</si>
  <si>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</si>
  <si>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</si>
  <si>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</si>
  <si>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</si>
  <si>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</si>
  <si>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</si>
  <si>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</si>
  <si>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</si>
  <si>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</si>
  <si>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</si>
  <si>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</si>
  <si>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</si>
  <si>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</si>
  <si>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</si>
  <si>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</si>
  <si>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</si>
  <si>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</si>
  <si>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</si>
  <si>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</si>
  <si>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</si>
  <si>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</si>
  <si>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</si>
  <si>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</si>
  <si>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</si>
  <si>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</si>
  <si>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</si>
  <si>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</si>
  <si>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</si>
  <si>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</si>
  <si>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</si>
  <si>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</si>
  <si>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</si>
  <si>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</si>
  <si>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</si>
  <si>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</si>
  <si>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</si>
  <si>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</si>
  <si>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</si>
  <si>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</si>
  <si>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</si>
  <si>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</si>
  <si>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</si>
  <si>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</si>
  <si>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</si>
  <si>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</si>
  <si>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</si>
  <si>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</si>
  <si>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</si>
  <si>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</si>
  <si>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</si>
  <si>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</si>
  <si>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</si>
  <si>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</si>
  <si>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</si>
  <si>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</si>
  <si>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</si>
  <si>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</si>
  <si>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</si>
  <si>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</si>
  <si>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</si>
  <si>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</si>
  <si>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</si>
  <si>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</si>
  <si>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</si>
  <si>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</si>
  <si>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</si>
  <si>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</si>
  <si>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</si>
  <si>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</si>
  <si>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</si>
  <si>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</si>
  <si>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</si>
  <si>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</si>
  <si>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</si>
  <si>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</si>
  <si>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</si>
  <si>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</si>
  <si>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</si>
  <si>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</si>
  <si>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</si>
  <si>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</si>
  <si>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</si>
  <si>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</si>
  <si>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</si>
  <si>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</si>
  <si>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</si>
  <si>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</si>
  <si>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</si>
  <si>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</si>
  <si>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</si>
  <si>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</si>
  <si>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</si>
  <si>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</si>
  <si>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</si>
  <si>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</si>
  <si>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</si>
  <si>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</si>
  <si>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</si>
  <si>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</si>
  <si>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</si>
  <si>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</si>
  <si>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</si>
  <si>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</si>
  <si>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</si>
  <si>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</si>
  <si>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</si>
  <si>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</si>
  <si>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</si>
  <si>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</si>
  <si>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</si>
  <si>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</si>
  <si>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</si>
  <si>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</si>
  <si>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</si>
  <si>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</si>
  <si>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</si>
  <si>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</si>
  <si>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</si>
  <si>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</si>
  <si>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</si>
  <si>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</si>
  <si>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</si>
  <si>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</si>
  <si>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</si>
  <si>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</si>
  <si>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</si>
  <si>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</si>
  <si>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</si>
  <si>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</si>
  <si>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</si>
  <si>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</si>
  <si>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</si>
  <si>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</si>
  <si>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</si>
  <si>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</si>
  <si>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</si>
  <si>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</si>
  <si>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</si>
  <si>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</si>
  <si>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</si>
  <si>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</si>
  <si>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</si>
  <si>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</si>
  <si>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</si>
  <si>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</si>
  <si>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</si>
  <si>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</si>
  <si>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</si>
  <si>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</si>
  <si>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</si>
  <si>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</si>
  <si>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</si>
  <si>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</si>
  <si>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</si>
  <si>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</si>
  <si>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</si>
  <si>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</si>
  <si>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</si>
  <si>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</si>
  <si>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</si>
  <si>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</si>
  <si>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</si>
  <si>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</si>
  <si>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</si>
  <si>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</si>
  <si>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</si>
  <si>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</si>
  <si>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</si>
  <si>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</si>
  <si>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</si>
  <si>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</si>
  <si>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</si>
  <si>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</si>
  <si>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</si>
  <si>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</si>
  <si>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</si>
  <si>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</si>
  <si>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</si>
  <si>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</si>
  <si>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</si>
  <si>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</si>
  <si>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</si>
  <si>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</si>
  <si>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</si>
  <si>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</si>
  <si>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</si>
  <si>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</si>
  <si>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</si>
  <si>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</si>
  <si>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</si>
  <si>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</si>
  <si>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</si>
  <si>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</si>
  <si>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</si>
  <si>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</si>
  <si>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</si>
  <si>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</si>
  <si>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</si>
  <si>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</si>
  <si>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</si>
  <si>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</si>
  <si>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</si>
  <si>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</si>
  <si>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</si>
  <si>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</si>
  <si>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</si>
  <si>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</si>
  <si>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</si>
  <si>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</si>
  <si>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</si>
  <si>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</si>
  <si>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</si>
  <si>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</si>
  <si>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</si>
  <si>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</si>
  <si>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</si>
  <si>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</si>
  <si>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</si>
  <si>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</si>
  <si>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</si>
  <si>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</si>
  <si>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</si>
  <si>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</si>
  <si>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</si>
  <si>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</si>
  <si>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</si>
  <si>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</si>
  <si>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</si>
  <si>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</si>
  <si>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</si>
  <si>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</si>
  <si>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</si>
  <si>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</si>
  <si>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</si>
  <si>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</si>
  <si>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</si>
  <si>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</si>
  <si>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</si>
  <si>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</si>
  <si>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</si>
  <si>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</si>
  <si>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</si>
  <si>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</si>
  <si>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</si>
  <si>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</si>
  <si>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</si>
  <si>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</si>
  <si>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</si>
  <si>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</si>
  <si>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</si>
  <si>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</si>
  <si>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</si>
  <si>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</si>
  <si>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</si>
  <si>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</si>
  <si>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</si>
  <si>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</si>
  <si>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</si>
  <si>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</si>
  <si>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</si>
  <si>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</si>
  <si>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</si>
  <si>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</si>
  <si>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</si>
  <si>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</si>
  <si>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</si>
  <si>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</si>
  <si>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</si>
  <si>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</si>
  <si>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</si>
  <si>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</si>
  <si>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</si>
  <si>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</si>
  <si>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</si>
  <si>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</si>
  <si>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</si>
  <si>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</si>
  <si>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</si>
  <si>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</si>
  <si>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</si>
  <si>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</si>
  <si>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</si>
  <si>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</si>
  <si>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</si>
  <si>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</si>
  <si>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</si>
  <si>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</si>
  <si>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</si>
  <si>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</si>
  <si>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</si>
  <si>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</si>
  <si>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</si>
  <si>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</si>
  <si>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</si>
  <si>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</si>
  <si>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</si>
  <si>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</si>
  <si>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</si>
  <si>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</si>
  <si>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</si>
  <si>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</si>
  <si>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</si>
  <si>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</si>
  <si>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</si>
  <si>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</si>
  <si>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</si>
  <si>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</si>
  <si>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</si>
  <si>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</si>
  <si>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</si>
  <si>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</si>
  <si>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</si>
  <si>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</si>
  <si>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</si>
  <si>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</si>
  <si>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</si>
  <si>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</si>
  <si>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</si>
  <si>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</si>
  <si>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</si>
  <si>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</si>
  <si>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</si>
  <si>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</si>
  <si>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</si>
  <si>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</si>
  <si>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</si>
  <si>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</si>
  <si>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</si>
  <si>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</si>
  <si>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</si>
  <si>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</si>
  <si>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</si>
  <si>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</si>
  <si>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</si>
  <si>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</si>
  <si>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</si>
  <si>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</si>
  <si>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</si>
  <si>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</si>
  <si>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</si>
  <si>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</si>
  <si>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</si>
  <si>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</si>
  <si>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</si>
  <si>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</si>
  <si>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</si>
  <si>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</si>
  <si>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</si>
  <si>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</si>
  <si>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</si>
  <si>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</si>
  <si>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</si>
  <si>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</si>
  <si>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</si>
  <si>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</si>
  <si>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</si>
  <si>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</si>
  <si>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</si>
  <si>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</si>
  <si>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</si>
  <si>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</si>
  <si>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</si>
  <si>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</si>
  <si>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</si>
  <si>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</si>
  <si>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</si>
  <si>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</si>
  <si>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</si>
  <si>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</si>
  <si>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</si>
  <si>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</si>
  <si>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</si>
  <si>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</si>
  <si>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</si>
  <si>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</si>
  <si>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</si>
  <si>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</si>
  <si>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</si>
  <si>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</si>
  <si>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</si>
  <si>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</si>
  <si>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</si>
  <si>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</si>
  <si>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</si>
  <si>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</si>
  <si>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</si>
  <si>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</si>
  <si>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</si>
  <si>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</si>
  <si>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</si>
  <si>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</si>
  <si>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</si>
  <si>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</si>
  <si>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</si>
  <si>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</si>
  <si>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</si>
  <si>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</si>
  <si>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</si>
  <si>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</si>
  <si>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</si>
  <si>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</si>
  <si>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</si>
  <si>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</si>
  <si>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</si>
  <si>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</si>
  <si>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</si>
  <si>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</si>
  <si>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</si>
  <si>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</si>
  <si>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</si>
  <si>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</si>
  <si>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</si>
  <si>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</si>
  <si>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</si>
  <si>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</si>
  <si>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</si>
  <si>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</si>
  <si>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</si>
  <si>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</si>
  <si>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</si>
  <si>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</si>
  <si>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</si>
  <si>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</si>
  <si>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</si>
  <si>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</si>
  <si>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</si>
  <si>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</si>
  <si>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</si>
  <si>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</si>
  <si>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</si>
  <si>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</si>
  <si>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</si>
  <si>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</si>
  <si>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</si>
  <si>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</si>
  <si>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</si>
  <si>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</si>
  <si>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</si>
  <si>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</si>
  <si>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</si>
  <si>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</si>
  <si>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</si>
  <si>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</si>
  <si>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</si>
  <si>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</si>
  <si>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</si>
  <si>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</si>
  <si>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</si>
  <si>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</si>
  <si>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</si>
  <si>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</si>
  <si>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</si>
  <si>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</si>
  <si>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</si>
  <si>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</si>
  <si>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</si>
  <si>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</si>
  <si>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</si>
  <si>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</si>
  <si>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</si>
  <si>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</si>
  <si>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</si>
  <si>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</si>
  <si>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</si>
  <si>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</si>
  <si>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</si>
  <si>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</si>
  <si>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</si>
  <si>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</si>
  <si>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</si>
  <si>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</si>
  <si>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</si>
  <si>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</si>
  <si>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</si>
  <si>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</si>
  <si>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</si>
  <si>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</si>
  <si>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</si>
  <si>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</si>
  <si>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</si>
  <si>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</si>
  <si>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</si>
  <si>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</si>
  <si>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</si>
  <si>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</si>
  <si>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</si>
  <si>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</si>
  <si>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</si>
  <si>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</si>
  <si>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</si>
  <si>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</si>
  <si>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</si>
  <si>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</si>
  <si>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</si>
  <si>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</si>
  <si>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</si>
  <si>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</si>
  <si>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</si>
  <si>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</si>
  <si>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</si>
  <si>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</si>
  <si>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</si>
  <si>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</si>
  <si>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</si>
  <si>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</si>
  <si>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</si>
  <si>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</si>
  <si>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</si>
  <si>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</si>
  <si>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</si>
  <si>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</si>
  <si>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</si>
  <si>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</si>
  <si>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</si>
  <si>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</si>
  <si>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</si>
  <si>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</si>
  <si>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</si>
  <si>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</si>
  <si>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</si>
  <si>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</si>
  <si>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</si>
  <si>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</si>
  <si>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</si>
  <si>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</si>
  <si>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</si>
  <si>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</si>
  <si>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</si>
  <si>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</si>
  <si>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</si>
  <si>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</si>
  <si>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</si>
  <si>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</si>
  <si>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</si>
  <si>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</si>
  <si>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</si>
  <si>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</si>
  <si>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</si>
  <si>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</si>
  <si>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</si>
  <si>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</si>
  <si>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</si>
  <si>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</si>
  <si>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</si>
  <si>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</si>
  <si>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</si>
  <si>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</si>
  <si>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</si>
  <si>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</si>
  <si>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</si>
  <si>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</si>
  <si>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</si>
  <si>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</si>
  <si>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</si>
  <si>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</si>
  <si>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</si>
  <si>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</si>
  <si>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</si>
  <si>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</si>
  <si>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</si>
  <si>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</si>
  <si>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</si>
  <si>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</si>
  <si>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</si>
  <si>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</si>
  <si>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</si>
  <si>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</si>
  <si>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</si>
  <si>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</si>
  <si>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</si>
  <si>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</si>
  <si>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</si>
  <si>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</si>
  <si>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</si>
  <si>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</si>
  <si>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</si>
  <si>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</si>
  <si>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</si>
  <si>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</si>
  <si>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</si>
  <si>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</si>
  <si>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</si>
  <si>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</si>
  <si>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</si>
  <si>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</si>
  <si>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</si>
  <si>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</si>
  <si>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</si>
  <si>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</si>
  <si>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</si>
  <si>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</si>
  <si>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</si>
  <si>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</si>
  <si>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</si>
  <si>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</si>
  <si>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</si>
  <si>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</si>
  <si>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</si>
  <si>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</si>
  <si>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</si>
  <si>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</si>
  <si>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</si>
  <si>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</si>
  <si>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</si>
  <si>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</si>
  <si>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</si>
  <si>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</si>
  <si>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</si>
  <si>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</si>
  <si>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</si>
  <si>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</si>
  <si>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</si>
  <si>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</si>
  <si>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</si>
  <si>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</si>
  <si>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</si>
  <si>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</si>
  <si>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</si>
  <si>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</si>
  <si>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</si>
  <si>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</si>
  <si>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</si>
  <si>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</si>
  <si>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</si>
  <si>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</si>
  <si>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</si>
  <si>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</si>
  <si>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</si>
  <si>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</si>
  <si>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</si>
  <si>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</si>
  <si>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</si>
  <si>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</si>
  <si>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</si>
  <si>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</si>
  <si>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</si>
  <si>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</si>
  <si>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</si>
  <si>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</si>
  <si>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</si>
  <si>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</si>
  <si>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</si>
  <si>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</si>
  <si>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</si>
  <si>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</si>
  <si>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</si>
  <si>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</si>
  <si>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</si>
  <si>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</si>
  <si>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</si>
  <si>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</si>
  <si>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</si>
  <si>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</si>
  <si>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</si>
  <si>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</si>
  <si>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</si>
  <si>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</si>
  <si>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</si>
  <si>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</si>
  <si>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</si>
  <si>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</si>
  <si>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</si>
  <si>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</si>
  <si>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</si>
  <si>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</si>
  <si>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</si>
  <si>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</si>
  <si>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</si>
  <si>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</si>
  <si>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</si>
  <si>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</si>
  <si>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</si>
  <si>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</si>
  <si>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</si>
  <si>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</si>
  <si>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</si>
  <si>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</si>
  <si>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</si>
  <si>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</si>
  <si>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</si>
  <si>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</si>
  <si>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</si>
  <si>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</si>
  <si>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</si>
  <si>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</si>
  <si>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</si>
  <si>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</si>
  <si>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</si>
  <si>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</si>
  <si>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</si>
  <si>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</si>
  <si>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</si>
  <si>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</si>
  <si>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</si>
  <si>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</si>
  <si>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</si>
  <si>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</si>
  <si>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</si>
  <si>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</si>
  <si>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</si>
  <si>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</si>
  <si>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</si>
  <si>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</si>
  <si>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</si>
  <si>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</si>
  <si>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</si>
  <si>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</si>
  <si>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</si>
  <si>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</si>
  <si>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</si>
  <si>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</si>
  <si>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</si>
  <si>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</si>
  <si>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</si>
  <si>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</si>
  <si>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</si>
  <si>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</si>
  <si>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</si>
  <si>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</si>
  <si>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</si>
  <si>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</si>
  <si>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</si>
  <si>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</si>
  <si>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</si>
  <si>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</si>
  <si>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</si>
  <si>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</si>
  <si>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</si>
  <si>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</si>
  <si>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</si>
  <si>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</si>
  <si>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</si>
  <si>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</si>
  <si>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</si>
  <si>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</si>
  <si>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</si>
  <si>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</si>
  <si>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</si>
  <si>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</si>
  <si>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</si>
  <si>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</si>
  <si>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</si>
  <si>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</si>
  <si>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</si>
  <si>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</si>
  <si>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</si>
  <si>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</si>
  <si>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</si>
  <si>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</si>
  <si>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</si>
  <si>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</si>
  <si>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</si>
  <si>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</si>
  <si>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</si>
  <si>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</si>
  <si>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</si>
  <si>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</si>
  <si>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</si>
  <si>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</si>
  <si>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</si>
  <si>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</si>
  <si>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</si>
  <si>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</si>
  <si>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</si>
  <si>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</si>
  <si>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</si>
  <si>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</si>
  <si>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</si>
  <si>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</si>
  <si>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</si>
  <si>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</si>
  <si>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</si>
  <si>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</si>
  <si>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</si>
  <si>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</si>
  <si>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</si>
  <si>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</si>
  <si>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</si>
  <si>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</si>
  <si>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</si>
  <si>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</si>
  <si>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</si>
  <si>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</si>
  <si>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</si>
  <si>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</si>
  <si>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</si>
  <si>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</si>
  <si>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</si>
  <si>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</si>
  <si>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</si>
  <si>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</si>
  <si>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</si>
  <si>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</si>
  <si>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</si>
  <si>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</si>
  <si>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</si>
  <si>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</si>
  <si>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</si>
  <si>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</si>
  <si>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</si>
  <si>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</si>
  <si>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</si>
  <si>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</si>
  <si>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</si>
  <si>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</si>
  <si>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</si>
  <si>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</si>
  <si>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</si>
  <si>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</si>
  <si>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</si>
  <si>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</si>
  <si>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</si>
  <si>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</si>
  <si>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</si>
  <si>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</si>
  <si>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</si>
  <si>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</si>
  <si>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</si>
  <si>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</si>
  <si>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</si>
  <si>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</si>
  <si>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</si>
  <si>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</si>
  <si>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</si>
  <si>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</si>
  <si>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</si>
  <si>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</si>
  <si>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</si>
  <si>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</si>
  <si>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</si>
  <si>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</si>
  <si>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</si>
  <si>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</si>
  <si>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</si>
  <si>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</si>
  <si>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</si>
  <si>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</si>
  <si>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</si>
  <si>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</si>
  <si>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</si>
  <si>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</si>
  <si>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</si>
  <si>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</si>
  <si>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</si>
  <si>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</si>
  <si>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</si>
  <si>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</si>
  <si>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</si>
  <si>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</si>
  <si>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</si>
  <si>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</si>
  <si>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</si>
  <si>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</si>
  <si>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</si>
  <si>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</si>
  <si>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</si>
  <si>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</si>
  <si>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</si>
  <si>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</si>
  <si>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</si>
  <si>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</si>
  <si>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</si>
  <si>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</si>
  <si>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</si>
  <si>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</si>
  <si>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</si>
  <si>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</si>
  <si>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</si>
  <si>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</si>
  <si>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</si>
  <si>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</si>
  <si>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</si>
  <si>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</si>
  <si>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</si>
  <si>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</si>
  <si>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</si>
  <si>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</si>
  <si>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</si>
  <si>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</si>
  <si>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</si>
  <si>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</si>
  <si>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</si>
  <si>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</si>
  <si>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</si>
  <si>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</si>
  <si>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</si>
  <si>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</si>
  <si>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</si>
  <si>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</si>
  <si>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</si>
  <si>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</si>
  <si>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</si>
  <si>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</si>
  <si>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</si>
  <si>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</si>
  <si>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</si>
  <si>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</si>
  <si>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</si>
  <si>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</si>
  <si>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</si>
  <si>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</si>
  <si>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</si>
  <si>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</si>
  <si>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</si>
  <si>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</si>
  <si>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</si>
  <si>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</si>
  <si>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</si>
  <si>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</si>
  <si>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</si>
  <si>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</si>
  <si>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</si>
  <si>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</si>
  <si>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</si>
  <si>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</si>
  <si>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</si>
  <si>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</si>
  <si>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</si>
  <si>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</si>
  <si>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</si>
  <si>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</si>
  <si>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</si>
  <si>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</si>
  <si>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</si>
  <si>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</si>
  <si>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</si>
  <si>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</si>
  <si>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</si>
  <si>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</si>
  <si>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</si>
  <si>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</si>
  <si>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</si>
  <si>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</si>
  <si>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</si>
  <si>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</si>
  <si>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</si>
  <si>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</si>
  <si>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</si>
  <si>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</si>
  <si>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</si>
  <si>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</si>
  <si>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</si>
  <si>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</si>
  <si>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</si>
  <si>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</si>
  <si>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</si>
  <si>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</si>
  <si>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</si>
  <si>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</si>
  <si>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</si>
  <si>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</si>
  <si>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</si>
  <si>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</si>
  <si>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</si>
  <si>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</si>
  <si>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</si>
  <si>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</si>
  <si>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</si>
  <si>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</si>
  <si>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</si>
  <si>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</si>
  <si>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</si>
  <si>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</si>
  <si>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</si>
  <si>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</si>
  <si>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</si>
  <si>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</si>
  <si>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</si>
  <si>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</si>
  <si>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</si>
  <si>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</si>
  <si>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</si>
  <si>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</si>
  <si>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</si>
  <si>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</si>
  <si>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</si>
  <si>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</si>
  <si>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</si>
  <si>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</si>
  <si>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</si>
  <si>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</si>
  <si>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</si>
  <si>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</si>
  <si>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</si>
  <si>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</si>
  <si>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</si>
  <si>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</si>
  <si>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</si>
  <si>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</si>
  <si>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</si>
  <si>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</si>
  <si>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</si>
  <si>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</si>
  <si>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</si>
  <si>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</si>
  <si>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</si>
  <si>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</si>
  <si>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</si>
  <si>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</si>
  <si>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</si>
  <si>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</si>
  <si>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</si>
  <si>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</si>
  <si>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</si>
  <si>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</si>
  <si>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</si>
  <si>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</si>
  <si>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</si>
  <si>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</si>
  <si>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</si>
  <si>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</si>
  <si>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</si>
  <si>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</si>
  <si>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</si>
  <si>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</si>
  <si>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</si>
  <si>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</si>
  <si>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</si>
  <si>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</si>
  <si>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</si>
  <si>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</si>
  <si>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</si>
  <si>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</si>
  <si>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</si>
  <si>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</si>
  <si>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</si>
  <si>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</si>
  <si>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</si>
  <si>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</si>
  <si>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</si>
  <si>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</si>
  <si>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</si>
  <si>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</si>
  <si>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</si>
  <si>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</si>
  <si>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</si>
  <si>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</si>
  <si>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</si>
  <si>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</si>
  <si>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</si>
  <si>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</si>
  <si>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</si>
  <si>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</si>
  <si>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</si>
  <si>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</si>
  <si>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</si>
  <si>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</si>
  <si>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</si>
  <si>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</si>
  <si>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</si>
  <si>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</si>
  <si>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</si>
  <si>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</si>
  <si>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</si>
  <si>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</si>
  <si>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</si>
  <si>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</si>
  <si>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</si>
  <si>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</si>
  <si>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</si>
  <si>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</si>
  <si>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</si>
  <si>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</si>
  <si>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</si>
  <si>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</si>
  <si>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</si>
  <si>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</si>
  <si>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</si>
  <si>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</si>
  <si>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</si>
  <si>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</si>
  <si>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</si>
  <si>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</si>
  <si>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</si>
  <si>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</si>
  <si>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</si>
  <si>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</si>
  <si>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</si>
  <si>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</si>
  <si>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</si>
  <si>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</si>
  <si>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</si>
  <si>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</si>
  <si>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</si>
  <si>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</si>
  <si>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</si>
  <si>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</si>
  <si>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</si>
  <si>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</si>
  <si>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</si>
  <si>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</si>
  <si>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</si>
  <si>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</si>
  <si>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</si>
  <si>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</si>
  <si>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</si>
  <si>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</si>
  <si>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</si>
  <si>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</si>
  <si>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</si>
  <si>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</si>
  <si>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</si>
  <si>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</si>
  <si>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</si>
  <si>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</si>
  <si>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</si>
  <si>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</si>
  <si>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</si>
  <si>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</si>
  <si>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</si>
  <si>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</si>
  <si>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</si>
  <si>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</si>
  <si>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</si>
  <si>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</si>
  <si>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</si>
  <si>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</si>
  <si>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</si>
  <si>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</si>
  <si>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</si>
  <si>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</si>
  <si>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</si>
  <si>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</si>
  <si>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</si>
  <si>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</si>
  <si>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</si>
  <si>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</si>
  <si>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</si>
  <si>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</si>
  <si>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</si>
  <si>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</si>
  <si>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</si>
  <si>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</si>
  <si>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</si>
  <si>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</si>
  <si>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</si>
  <si>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</si>
  <si>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</si>
  <si>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</si>
  <si>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</si>
  <si>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</si>
  <si>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</si>
  <si>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</si>
  <si>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</si>
  <si>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</si>
  <si>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</si>
  <si>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</si>
  <si>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</si>
  <si>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</si>
  <si>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</si>
  <si>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</si>
  <si>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</si>
  <si>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</si>
  <si>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</si>
  <si>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</si>
  <si>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</si>
  <si>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</si>
  <si>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</si>
  <si>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</si>
  <si>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</si>
  <si>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</si>
  <si>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</si>
  <si>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</si>
  <si>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</si>
  <si>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</si>
  <si>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</si>
  <si>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</si>
  <si>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</si>
  <si>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</si>
  <si>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</si>
  <si>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</si>
  <si>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</si>
  <si>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</si>
  <si>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</si>
  <si>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</si>
  <si>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</si>
  <si>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</si>
  <si>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</si>
  <si>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</si>
  <si>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</si>
  <si>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</si>
  <si>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</si>
  <si>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</si>
  <si>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</si>
  <si>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</si>
  <si>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</si>
  <si>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</si>
  <si>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</si>
  <si>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</si>
  <si>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</si>
  <si>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</si>
  <si>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</si>
  <si>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</si>
  <si>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</si>
  <si>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</si>
  <si>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</si>
  <si>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</si>
  <si>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</si>
  <si>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</si>
  <si>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</si>
  <si>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</si>
  <si>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</si>
  <si>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</si>
  <si>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</si>
  <si>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</si>
  <si>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</si>
  <si>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</si>
  <si>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</si>
  <si>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</si>
  <si>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</si>
  <si>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</si>
  <si>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</si>
  <si>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</si>
  <si>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</si>
  <si>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</si>
  <si>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</si>
  <si>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</si>
  <si>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</si>
  <si>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</si>
  <si>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</si>
  <si>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</si>
  <si>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</si>
  <si>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</si>
  <si>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</si>
  <si>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</si>
  <si>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</si>
  <si>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</si>
  <si>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</si>
  <si>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</si>
  <si>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</si>
  <si>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</si>
  <si>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</si>
  <si>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</si>
  <si>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</si>
  <si>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</si>
  <si>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</si>
  <si>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</si>
  <si>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</si>
  <si>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</si>
  <si>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</si>
  <si>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</si>
  <si>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</si>
  <si>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</si>
  <si>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</si>
  <si>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</si>
  <si>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</si>
  <si>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</si>
  <si>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</si>
  <si>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</si>
  <si>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</si>
  <si>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</si>
  <si>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</si>
  <si>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</si>
  <si>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</si>
  <si>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</si>
  <si>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</si>
  <si>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</si>
  <si>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</si>
  <si>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</si>
  <si>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</si>
  <si>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</si>
  <si>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</si>
  <si>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</si>
  <si>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</si>
  <si>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</si>
  <si>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</si>
  <si>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</si>
  <si>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</si>
  <si>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</si>
  <si>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</si>
  <si>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</si>
  <si>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</si>
  <si>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</si>
  <si>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</si>
  <si>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</si>
  <si>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</si>
  <si>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</si>
  <si>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</si>
  <si>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</si>
  <si>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</si>
  <si>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</si>
  <si>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</si>
  <si>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</si>
  <si>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</si>
  <si>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</si>
  <si>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</si>
  <si>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</si>
  <si>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</si>
  <si>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</si>
  <si>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</si>
  <si>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</si>
  <si>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</si>
  <si>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</si>
  <si>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</si>
  <si>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</si>
  <si>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</si>
  <si>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</si>
  <si>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</si>
  <si>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</si>
  <si>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</si>
  <si>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</si>
  <si>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</si>
  <si>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</si>
  <si>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</si>
  <si>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</si>
  <si>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</si>
  <si>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</si>
  <si>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</si>
  <si>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</si>
  <si>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</si>
  <si>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</si>
  <si>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</si>
  <si>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</si>
  <si>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</si>
  <si>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</si>
  <si>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</si>
  <si>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</si>
  <si>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</si>
  <si>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</si>
  <si>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</si>
  <si>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</si>
  <si>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</si>
  <si>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</si>
  <si>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</si>
  <si>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</si>
  <si>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</si>
  <si>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</si>
  <si>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</si>
  <si>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</si>
  <si>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</si>
  <si>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</si>
  <si>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</si>
  <si>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</si>
  <si>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</si>
  <si>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</si>
  <si>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</si>
  <si>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</si>
  <si>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</si>
  <si>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</si>
  <si>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</si>
  <si>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</si>
  <si>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</si>
  <si>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</si>
  <si>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</si>
  <si>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</si>
  <si>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</si>
  <si>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</si>
  <si>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</si>
  <si>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</si>
  <si>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</si>
  <si>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</si>
  <si>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</si>
  <si>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</si>
  <si>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</si>
  <si>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</si>
  <si>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</si>
  <si>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</si>
  <si>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</si>
  <si>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</si>
  <si>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</si>
  <si>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</si>
  <si>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</si>
  <si>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</si>
  <si>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</si>
  <si>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</si>
  <si>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</si>
  <si>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</si>
  <si>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</si>
  <si>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</si>
  <si>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</si>
  <si>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</si>
  <si>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</si>
  <si>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</si>
  <si>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</si>
  <si>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</si>
  <si>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</si>
  <si>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</si>
  <si>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</si>
  <si>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</si>
  <si>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</si>
  <si>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</si>
  <si>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</si>
  <si>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</si>
  <si>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</si>
  <si>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</si>
  <si>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</si>
  <si>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</si>
  <si>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</si>
  <si>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</si>
  <si>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</si>
  <si>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</si>
  <si>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</si>
  <si>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</si>
  <si>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</si>
  <si>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</si>
  <si>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</si>
  <si>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</si>
  <si>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</si>
  <si>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</si>
  <si>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</si>
  <si>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</si>
  <si>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</si>
  <si>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</si>
  <si>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</si>
  <si>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</si>
  <si>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</si>
  <si>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</si>
  <si>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</si>
  <si>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</si>
  <si>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</si>
  <si>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</si>
  <si>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</si>
  <si>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</si>
  <si>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</si>
  <si>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</si>
  <si>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</si>
  <si>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</si>
  <si>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</si>
  <si>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</si>
  <si>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</si>
  <si>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</si>
  <si>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</si>
  <si>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</si>
  <si>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</si>
  <si>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</si>
  <si>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</si>
  <si>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</si>
  <si>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</si>
  <si>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</si>
  <si>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</si>
  <si>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</si>
  <si>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</si>
  <si>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</si>
  <si>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</si>
  <si>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</si>
  <si>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</si>
  <si>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</si>
  <si>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</si>
  <si>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</si>
  <si>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</si>
  <si>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</si>
  <si>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</si>
  <si>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</si>
  <si>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</si>
  <si>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</si>
  <si>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</si>
  <si>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</si>
  <si>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</si>
  <si>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</si>
  <si>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</si>
  <si>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</si>
  <si>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</si>
  <si>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</si>
  <si>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</si>
  <si>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</si>
  <si>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</si>
  <si>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</si>
  <si>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</si>
  <si>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</si>
  <si>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</si>
  <si>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</si>
  <si>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</si>
  <si>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</si>
  <si>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</si>
  <si>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</si>
  <si>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</si>
  <si>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</si>
  <si>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</si>
  <si>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</si>
  <si>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</si>
  <si>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</si>
  <si>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</si>
  <si>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</si>
  <si>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</si>
  <si>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</si>
  <si>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</si>
  <si>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</si>
  <si>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</si>
  <si>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</si>
  <si>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</si>
  <si>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</si>
  <si>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</si>
  <si>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</si>
  <si>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</si>
  <si>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</si>
  <si>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</si>
  <si>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</si>
  <si>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</si>
  <si>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</si>
  <si>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</si>
  <si>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</si>
  <si>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</si>
  <si>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</si>
  <si>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</si>
  <si>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</si>
  <si>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</si>
  <si>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</si>
  <si>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</si>
  <si>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</si>
  <si>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</si>
  <si>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</si>
  <si>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</si>
  <si>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</si>
  <si>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</si>
  <si>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</si>
  <si>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</si>
  <si>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</si>
  <si>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</si>
  <si>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</si>
  <si>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</si>
  <si>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</si>
  <si>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</si>
  <si>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</si>
  <si>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</si>
  <si>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</si>
  <si>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</si>
  <si>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</si>
  <si>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</si>
  <si>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</si>
  <si>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</si>
  <si>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</si>
  <si>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</si>
  <si>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</si>
  <si>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</si>
  <si>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</si>
  <si>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</si>
  <si>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</si>
  <si>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</si>
  <si>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</si>
  <si>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</si>
  <si>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</si>
  <si>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</si>
  <si>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</si>
  <si>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</si>
  <si>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</si>
  <si>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</si>
  <si>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</si>
  <si>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</si>
  <si>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</si>
  <si>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</si>
  <si>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</si>
  <si>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</si>
  <si>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</si>
  <si>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</si>
  <si>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</si>
  <si>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</si>
  <si>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</si>
  <si>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</si>
  <si>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</si>
  <si>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</si>
  <si>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</si>
  <si>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</si>
  <si>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</si>
  <si>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</si>
  <si>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</si>
  <si>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</si>
  <si>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</si>
  <si>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</si>
  <si>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</si>
  <si>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</si>
  <si>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</si>
  <si>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</si>
  <si>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</si>
  <si>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</si>
  <si>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</si>
  <si>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</si>
  <si>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</si>
  <si>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</si>
  <si>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</si>
  <si>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</si>
  <si>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</si>
  <si>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</si>
  <si>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</si>
  <si>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</si>
  <si>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</si>
  <si>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</si>
  <si>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</si>
  <si>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</si>
  <si>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</si>
  <si>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</si>
  <si>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</si>
  <si>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</si>
  <si>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</si>
  <si>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</si>
  <si>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</si>
  <si>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</si>
  <si>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</si>
  <si>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</si>
  <si>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</si>
  <si>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</si>
  <si>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</si>
  <si>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</si>
  <si>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</si>
  <si>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</si>
  <si>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</si>
  <si>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</si>
  <si>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</si>
  <si>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</si>
  <si>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</si>
  <si>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</si>
  <si>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</si>
  <si>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</si>
  <si>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</si>
  <si>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</si>
  <si>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</si>
  <si>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</si>
  <si>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</si>
  <si>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</si>
  <si>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</si>
  <si>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</si>
  <si>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</si>
  <si>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</si>
  <si>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</si>
  <si>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</si>
  <si>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</si>
  <si>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</si>
  <si>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</si>
  <si>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</si>
  <si>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</si>
  <si>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</si>
  <si>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</si>
  <si>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</si>
  <si>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</si>
  <si>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</si>
  <si>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</si>
  <si>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</si>
  <si>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</si>
  <si>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</si>
  <si>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</si>
  <si>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</si>
  <si>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</si>
  <si>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</si>
  <si>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</si>
  <si>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</si>
  <si>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</si>
  <si>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</si>
  <si>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</si>
  <si>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</si>
  <si>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</si>
  <si>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</si>
  <si>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</si>
  <si>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</si>
  <si>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</si>
  <si>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</si>
  <si>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</si>
  <si>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</si>
  <si>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</si>
  <si>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</si>
  <si>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</si>
  <si>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</si>
  <si>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</si>
  <si>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</si>
  <si>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</si>
  <si>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</si>
  <si>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</si>
  <si>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</si>
  <si>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</si>
  <si>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</si>
  <si>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</si>
  <si>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</si>
  <si>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</si>
  <si>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</si>
  <si>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</si>
  <si>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</si>
  <si>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</si>
  <si>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</si>
  <si>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</si>
  <si>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</si>
  <si>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</si>
  <si>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</si>
  <si>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</si>
  <si>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</si>
  <si>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</si>
  <si>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</si>
  <si>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</si>
  <si>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</si>
  <si>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</si>
  <si>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</si>
  <si>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</si>
  <si>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</si>
  <si>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</si>
  <si>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</si>
  <si>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</si>
  <si>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</si>
  <si>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</si>
  <si>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</si>
  <si>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</si>
  <si>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</si>
  <si>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</si>
  <si>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</si>
  <si>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</si>
  <si>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</si>
  <si>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</si>
  <si>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</si>
  <si>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</si>
  <si>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</si>
  <si>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</si>
  <si>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</si>
  <si>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</si>
  <si>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</si>
  <si>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</si>
  <si>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</si>
  <si>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</si>
  <si>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</si>
  <si>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</si>
  <si>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</si>
  <si>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</si>
  <si>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</si>
  <si>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</si>
  <si>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</si>
  <si>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</si>
  <si>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</si>
  <si>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</si>
  <si>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</si>
  <si>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</si>
  <si>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</si>
  <si>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</si>
  <si>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</si>
  <si>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</si>
  <si>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</si>
  <si>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</si>
  <si>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</si>
  <si>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</si>
  <si>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</si>
  <si>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</si>
  <si>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</si>
  <si>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</si>
  <si>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</si>
  <si>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</si>
  <si>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</si>
  <si>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</si>
  <si>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</si>
  <si>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</si>
  <si>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</si>
  <si>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</si>
  <si>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</si>
  <si>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</si>
  <si>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</si>
  <si>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</si>
  <si>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</si>
  <si>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</si>
  <si>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</si>
  <si>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</si>
  <si>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</si>
  <si>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</si>
  <si>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</si>
  <si>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</si>
  <si>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</si>
  <si>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</si>
  <si>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</si>
  <si>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</si>
  <si>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</si>
  <si>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</si>
  <si>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</si>
  <si>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</si>
  <si>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</si>
  <si>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</si>
  <si>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</si>
  <si>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</si>
  <si>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</si>
  <si>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</si>
  <si>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</si>
  <si>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</si>
  <si>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</si>
  <si>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</si>
  <si>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</si>
  <si>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</si>
  <si>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</si>
  <si>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</si>
  <si>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</si>
  <si>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</si>
  <si>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</si>
  <si>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</si>
  <si>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</si>
  <si>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</si>
  <si>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</si>
  <si>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</si>
  <si>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</si>
  <si>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</si>
  <si>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</si>
  <si>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</si>
  <si>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</si>
  <si>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</si>
  <si>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</si>
  <si>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</si>
  <si>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</si>
  <si>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</si>
  <si>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</si>
  <si>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</si>
  <si>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</si>
  <si>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</si>
  <si>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</si>
  <si>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</si>
  <si>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</si>
  <si>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</si>
  <si>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</si>
  <si>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</si>
  <si>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</si>
  <si>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</si>
  <si>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</si>
  <si>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</si>
  <si>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</si>
  <si>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</si>
  <si>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</si>
  <si>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</si>
  <si>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</si>
  <si>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</si>
  <si>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</si>
  <si>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</si>
  <si>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</si>
  <si>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</si>
  <si>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</si>
  <si>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</si>
  <si>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</si>
  <si>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</si>
  <si>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</si>
  <si>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</si>
  <si>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</si>
  <si>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</si>
  <si>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</si>
  <si>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</si>
  <si>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</si>
  <si>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</si>
  <si>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</si>
  <si>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</si>
  <si>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</si>
  <si>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</si>
  <si>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</si>
  <si>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</si>
  <si>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</si>
  <si>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</si>
  <si>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</si>
  <si>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</si>
  <si>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</si>
  <si>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</si>
  <si>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</si>
  <si>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</si>
  <si>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</si>
  <si>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</si>
  <si>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</si>
  <si>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</si>
  <si>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</si>
  <si>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</si>
  <si>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</si>
  <si>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</si>
  <si>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</si>
  <si>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</si>
  <si>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</si>
  <si>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</si>
  <si>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</si>
  <si>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</si>
  <si>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</si>
  <si>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</si>
  <si>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</si>
  <si>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</si>
  <si>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</si>
  <si>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</si>
  <si>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</si>
  <si>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</si>
  <si>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</si>
  <si>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</si>
  <si>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</si>
  <si>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</si>
  <si>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</si>
  <si>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</si>
  <si>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</si>
  <si>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</si>
  <si>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</si>
  <si>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</si>
  <si>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</si>
  <si>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</si>
  <si>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</si>
  <si>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</si>
  <si>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</si>
  <si>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</si>
  <si>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</si>
  <si>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</si>
  <si>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</si>
  <si>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</si>
  <si>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</si>
  <si>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</si>
  <si>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</si>
  <si>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</si>
  <si>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</si>
  <si>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</si>
  <si>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</si>
  <si>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</si>
  <si>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</si>
  <si>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</si>
  <si>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</si>
  <si>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</si>
  <si>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</si>
  <si>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</si>
  <si>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</si>
  <si>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</si>
  <si>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</si>
  <si>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</si>
  <si>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</si>
  <si>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</si>
  <si>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</si>
  <si>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</si>
  <si>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</si>
  <si>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</si>
  <si>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</si>
  <si>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</si>
  <si>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</si>
  <si>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</si>
  <si>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</si>
  <si>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</si>
  <si>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</si>
  <si>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</si>
  <si>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</si>
  <si>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</si>
  <si>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</si>
  <si>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</si>
  <si>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</si>
  <si>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</si>
  <si>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</si>
  <si>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</si>
  <si>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</si>
  <si>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</si>
  <si>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</si>
  <si>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</si>
  <si>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</si>
  <si>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</si>
  <si>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</si>
  <si>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</si>
  <si>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</si>
  <si>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</si>
  <si>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</si>
  <si>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</si>
  <si>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</si>
  <si>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</si>
  <si>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</si>
  <si>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</si>
  <si>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</si>
  <si>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</si>
  <si>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</si>
  <si>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</si>
  <si>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</si>
  <si>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</si>
  <si>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</si>
  <si>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</si>
  <si>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</si>
  <si>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</si>
  <si>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</si>
  <si>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</si>
  <si>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</si>
  <si>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</si>
  <si>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</si>
  <si>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</si>
  <si>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</si>
  <si>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</si>
  <si>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</si>
  <si>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</si>
  <si>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</si>
  <si>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</si>
  <si>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</si>
  <si>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</si>
  <si>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</si>
  <si>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</si>
  <si>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</si>
  <si>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</si>
  <si>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</si>
  <si>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</si>
  <si>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</si>
  <si>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</si>
  <si>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</si>
  <si>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</si>
  <si>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</si>
  <si>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</si>
  <si>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</si>
  <si>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</si>
  <si>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</si>
  <si>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</si>
  <si>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</si>
  <si>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</si>
  <si>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</si>
  <si>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</si>
  <si>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</si>
  <si>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</si>
  <si>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</si>
  <si>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</si>
  <si>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</si>
  <si>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</si>
  <si>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</si>
  <si>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</si>
  <si>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</si>
  <si>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</si>
  <si>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</si>
  <si>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</si>
  <si>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</si>
  <si>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</si>
  <si>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</si>
  <si>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</si>
  <si>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</si>
  <si>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</si>
  <si>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</si>
  <si>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</si>
  <si>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</si>
  <si>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</si>
  <si>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</si>
  <si>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</si>
  <si>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</si>
  <si>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</si>
  <si>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</si>
  <si>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</si>
  <si>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</si>
  <si>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</si>
  <si>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</si>
  <si>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</si>
  <si>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</si>
  <si>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</si>
  <si>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</si>
  <si>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</si>
  <si>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</si>
  <si>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</si>
  <si>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</si>
  <si>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</si>
  <si>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</si>
  <si>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</si>
  <si>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</si>
  <si>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</si>
  <si>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</si>
  <si>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</si>
  <si>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</si>
  <si>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</si>
  <si>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</si>
  <si>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</si>
  <si>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</si>
  <si>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</si>
  <si>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</si>
  <si>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</si>
  <si>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</si>
  <si>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</si>
  <si>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</si>
  <si>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</si>
  <si>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</si>
  <si>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</si>
  <si>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</si>
  <si>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</si>
  <si>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</si>
  <si>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</si>
  <si>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</si>
  <si>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</si>
  <si>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</si>
  <si>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</si>
  <si>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</si>
  <si>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</si>
  <si>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</si>
  <si>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</si>
  <si>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</si>
  <si>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</si>
  <si>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</si>
  <si>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</si>
  <si>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</si>
  <si>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</si>
  <si>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</si>
  <si>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</si>
  <si>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</si>
  <si>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</si>
  <si>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</si>
  <si>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</si>
  <si>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</si>
  <si>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</si>
  <si>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</si>
  <si>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</si>
  <si>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</si>
  <si>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</si>
  <si>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</si>
  <si>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</si>
  <si>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</si>
  <si>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</si>
  <si>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</si>
  <si>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</si>
  <si>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</si>
  <si>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</si>
  <si>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</si>
  <si>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</si>
  <si>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</si>
  <si>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</si>
  <si>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</si>
  <si>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</si>
  <si>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</si>
  <si>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</si>
  <si>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</si>
  <si>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</si>
  <si>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</si>
  <si>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</si>
  <si>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</si>
  <si>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</si>
  <si>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</si>
  <si>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</si>
  <si>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</si>
  <si>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</si>
  <si>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</si>
  <si>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</si>
  <si>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</si>
  <si>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</si>
  <si>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</si>
  <si>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</si>
  <si>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</si>
  <si>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</si>
  <si>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</si>
  <si>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</si>
  <si>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</si>
  <si>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</si>
  <si>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</si>
  <si>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</si>
  <si>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</si>
  <si>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</si>
  <si>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</si>
  <si>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</si>
  <si>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</si>
  <si>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</si>
  <si>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</si>
  <si>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</si>
  <si>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</si>
  <si>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</si>
  <si>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</si>
  <si>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</si>
  <si>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</si>
  <si>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</si>
  <si>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</si>
  <si>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</si>
  <si>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</si>
  <si>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</si>
  <si>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</si>
  <si>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</si>
  <si>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</si>
  <si>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</si>
  <si>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</si>
  <si>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</si>
  <si>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</si>
  <si>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</si>
  <si>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</si>
  <si>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</si>
  <si>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</si>
  <si>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</si>
  <si>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</si>
  <si>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</si>
  <si>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</si>
  <si>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</si>
  <si>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</si>
  <si>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</si>
  <si>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</si>
  <si>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</si>
  <si>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</si>
  <si>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</si>
  <si>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</si>
  <si>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</si>
  <si>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</si>
  <si>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</si>
  <si>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</si>
  <si>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</si>
  <si>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</si>
  <si>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</si>
  <si>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</si>
  <si>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</si>
  <si>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</si>
  <si>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</si>
  <si>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</si>
  <si>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</si>
  <si>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</si>
  <si>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</si>
  <si>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</si>
  <si>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</si>
  <si>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</si>
  <si>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</si>
  <si>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</si>
  <si>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</si>
  <si>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</si>
  <si>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</si>
  <si>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</si>
  <si>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</si>
  <si>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</si>
  <si>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</si>
  <si>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</si>
  <si>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</si>
  <si>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</si>
  <si>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</si>
  <si>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</si>
  <si>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</si>
  <si>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</si>
  <si>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</si>
  <si>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</si>
  <si>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</si>
  <si>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</si>
  <si>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</si>
  <si>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</si>
  <si>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</si>
  <si>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</si>
  <si>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</si>
  <si>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</si>
  <si>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</si>
  <si>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</si>
  <si>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</si>
  <si>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</si>
  <si>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</si>
  <si>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</si>
  <si>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</si>
  <si>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</si>
  <si>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</si>
  <si>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</si>
  <si>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</si>
  <si>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</si>
  <si>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</si>
  <si>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</si>
  <si>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</si>
  <si>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</si>
  <si>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</si>
  <si>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</si>
  <si>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</si>
  <si>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</si>
  <si>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</si>
  <si>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</si>
  <si>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</si>
  <si>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</si>
  <si>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</si>
  <si>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</si>
  <si>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</si>
  <si>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</si>
  <si>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</si>
  <si>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</si>
  <si>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</si>
  <si>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</si>
  <si>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</si>
  <si>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</si>
  <si>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</si>
  <si>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</si>
  <si>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</si>
  <si>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</si>
  <si>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</si>
  <si>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</si>
  <si>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</si>
  <si>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</si>
  <si>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</si>
  <si>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</si>
  <si>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</si>
  <si>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</si>
  <si>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</si>
  <si>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</si>
  <si>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</si>
  <si>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</si>
  <si>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</si>
  <si>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</si>
  <si>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</si>
  <si>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</si>
  <si>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</si>
  <si>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</si>
  <si>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</si>
  <si>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</si>
  <si>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</si>
  <si>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</si>
  <si>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</si>
  <si>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</si>
  <si>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</si>
  <si>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</si>
  <si>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</si>
  <si>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</si>
  <si>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</si>
  <si>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</si>
  <si>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</si>
  <si>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</si>
  <si>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</si>
  <si>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</si>
  <si>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</si>
  <si>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</si>
  <si>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</si>
  <si>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</si>
  <si>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</si>
  <si>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</si>
  <si>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</si>
  <si>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</si>
  <si>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</si>
  <si>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</si>
  <si>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</si>
  <si>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</si>
  <si>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</si>
  <si>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</si>
  <si>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</si>
  <si>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</si>
  <si>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</si>
  <si>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</si>
  <si>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</si>
  <si>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</si>
  <si>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</si>
  <si>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</si>
  <si>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</si>
  <si>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</si>
  <si>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</si>
  <si>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</si>
  <si>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</si>
  <si>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</si>
  <si>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</si>
  <si>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</si>
  <si>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</si>
  <si>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</si>
  <si>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</si>
  <si>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</si>
  <si>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</si>
  <si>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</si>
  <si>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</si>
  <si>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</si>
  <si>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</si>
  <si>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</si>
  <si>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</si>
  <si>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</si>
  <si>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</si>
  <si>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</si>
  <si>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</si>
  <si>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</si>
  <si>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</si>
  <si>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</si>
  <si>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</si>
  <si>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</si>
  <si>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</si>
  <si>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</si>
  <si>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</si>
  <si>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</si>
  <si>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</si>
  <si>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</si>
  <si>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</si>
  <si>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</si>
  <si>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</si>
  <si>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</si>
  <si>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</si>
  <si>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</si>
  <si>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</si>
  <si>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</si>
  <si>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</si>
  <si>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</si>
  <si>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</si>
  <si>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</si>
  <si>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</si>
  <si>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</si>
  <si>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</si>
  <si>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</si>
  <si>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</si>
  <si>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</si>
  <si>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</si>
  <si>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</si>
  <si>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</si>
  <si>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</si>
  <si>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</si>
  <si>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</si>
  <si>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</si>
  <si>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</si>
  <si>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</si>
  <si>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</si>
  <si>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</si>
  <si>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</si>
  <si>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</si>
  <si>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</si>
  <si>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</si>
  <si>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</si>
  <si>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</si>
  <si>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</si>
  <si>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</si>
  <si>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</si>
  <si>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</si>
  <si>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</si>
  <si>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</si>
  <si>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</si>
  <si>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</si>
  <si>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</si>
  <si>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</si>
  <si>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</si>
  <si>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</si>
  <si>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</si>
  <si>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</si>
  <si>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</si>
  <si>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</si>
  <si>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</si>
  <si>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</si>
  <si>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</si>
  <si>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</si>
  <si>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</si>
  <si>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</si>
  <si>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</si>
  <si>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</si>
  <si>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</si>
  <si>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</si>
  <si>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</si>
  <si>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</si>
  <si>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</si>
  <si>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</si>
  <si>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</si>
  <si>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</si>
  <si>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</si>
  <si>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</si>
  <si>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</si>
  <si>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</si>
  <si>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</si>
  <si>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</si>
  <si>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</si>
  <si>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</si>
  <si>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</si>
  <si>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</si>
  <si>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</si>
  <si>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</si>
  <si>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</si>
  <si>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</si>
  <si>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</si>
  <si>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</si>
  <si>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</si>
  <si>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</si>
  <si>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</si>
  <si>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</si>
  <si>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</si>
  <si>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</si>
  <si>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</si>
  <si>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</si>
  <si>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</si>
  <si>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</si>
  <si>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</si>
  <si>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</si>
  <si>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</si>
  <si>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</si>
  <si>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</si>
  <si>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</si>
  <si>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</si>
  <si>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</si>
  <si>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</si>
  <si>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</si>
  <si>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</si>
  <si>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</si>
  <si>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</si>
  <si>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</si>
  <si>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</si>
  <si>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</si>
  <si>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</si>
  <si>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</si>
  <si>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</si>
  <si>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</si>
  <si>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</si>
  <si>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</si>
  <si>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</si>
  <si>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</si>
  <si>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</si>
  <si>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</si>
  <si>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</si>
  <si>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</si>
  <si>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</si>
  <si>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</si>
  <si>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</si>
  <si>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</si>
  <si>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</si>
  <si>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</si>
  <si>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</si>
  <si>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</si>
  <si>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</si>
  <si>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</si>
  <si>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</si>
  <si>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</si>
  <si>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</si>
  <si>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</si>
  <si>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</si>
  <si>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</si>
  <si>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</si>
  <si>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</si>
  <si>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</si>
  <si>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</si>
  <si>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</si>
  <si>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</si>
  <si>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</si>
  <si>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</si>
  <si>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</si>
  <si>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</si>
  <si>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</si>
  <si>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</si>
  <si>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</si>
  <si>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</si>
  <si>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</si>
  <si>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</si>
  <si>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</si>
  <si>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</si>
  <si>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</si>
  <si>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</si>
  <si>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</si>
  <si>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</si>
  <si>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</si>
  <si>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</si>
  <si>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</si>
  <si>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</si>
  <si>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</si>
  <si>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</si>
  <si>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</si>
  <si>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</si>
  <si>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</si>
  <si>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</si>
  <si>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</si>
  <si>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</si>
  <si>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</si>
  <si>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</si>
  <si>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</si>
  <si>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</si>
  <si>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</si>
  <si>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</si>
  <si>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</si>
  <si>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</si>
  <si>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</si>
  <si>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</si>
  <si>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</si>
  <si>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</si>
  <si>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</si>
  <si>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</si>
  <si>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</si>
  <si>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</si>
  <si>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</si>
  <si>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</si>
  <si>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</si>
  <si>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</si>
  <si>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</si>
  <si>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</si>
  <si>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</si>
  <si>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</si>
  <si>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</si>
  <si>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</si>
  <si>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</si>
  <si>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</si>
  <si>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</si>
  <si>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</si>
  <si>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</si>
  <si>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</si>
  <si>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</si>
  <si>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</si>
  <si>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</si>
  <si>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</si>
  <si>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</si>
  <si>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</si>
  <si>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</si>
  <si>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</si>
  <si>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</si>
  <si>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</si>
  <si>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</si>
  <si>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</si>
  <si>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</si>
  <si>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</si>
  <si>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</si>
  <si>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</si>
  <si>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</si>
  <si>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</si>
  <si>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</si>
  <si>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</si>
  <si>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</si>
  <si>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</si>
  <si>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</si>
  <si>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</si>
  <si>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</si>
  <si>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</si>
  <si>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</si>
  <si>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</si>
  <si>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</si>
  <si>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</si>
  <si>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</si>
  <si>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</si>
  <si>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</si>
  <si>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</si>
  <si>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</si>
  <si>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</si>
  <si>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</si>
  <si>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</si>
  <si>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</si>
  <si>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</si>
  <si>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</si>
  <si>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</si>
  <si>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</si>
  <si>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</si>
  <si>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</si>
  <si>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</si>
  <si>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</si>
  <si>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</si>
  <si>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</si>
  <si>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</si>
  <si>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</si>
  <si>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</si>
  <si>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</si>
  <si>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</si>
  <si>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</si>
  <si>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</si>
  <si>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</si>
  <si>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</si>
  <si>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</si>
  <si>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</si>
  <si>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</si>
  <si>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</si>
  <si>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</si>
  <si>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</si>
  <si>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</si>
  <si>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</si>
  <si>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</si>
  <si>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</si>
  <si>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</si>
  <si>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</si>
  <si>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</si>
  <si>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</si>
  <si>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</si>
  <si>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</si>
  <si>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</si>
  <si>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</si>
  <si>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</si>
  <si>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</si>
  <si>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</si>
  <si>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</si>
  <si>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</si>
  <si>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</si>
  <si>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</si>
  <si>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</si>
  <si>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</si>
  <si>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</si>
  <si>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</si>
  <si>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</si>
  <si>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</si>
  <si>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</si>
  <si>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</si>
  <si>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</si>
  <si>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</si>
  <si>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</si>
  <si>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</si>
  <si>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</si>
  <si>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</si>
  <si>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</si>
  <si>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</si>
  <si>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</si>
  <si>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</si>
  <si>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</si>
  <si>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</si>
  <si>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</si>
  <si>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</si>
  <si>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</si>
  <si>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</si>
  <si>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</si>
  <si>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</si>
  <si>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</si>
  <si>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</si>
  <si>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</si>
  <si>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</si>
  <si>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</si>
  <si>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</si>
  <si>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</si>
  <si>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</si>
  <si>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</si>
  <si>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</si>
  <si>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</si>
  <si>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</si>
  <si>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</si>
  <si>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</si>
  <si>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</si>
  <si>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</si>
  <si>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</si>
  <si>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</si>
  <si>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</si>
  <si>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</si>
  <si>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</si>
  <si>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</si>
  <si>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</si>
  <si>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</si>
  <si>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</si>
  <si>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</si>
  <si>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</si>
  <si>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</si>
  <si>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</si>
  <si>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</si>
  <si>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</si>
  <si>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</si>
  <si>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</si>
  <si>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</si>
  <si>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</si>
  <si>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</si>
  <si>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</si>
  <si>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</si>
  <si>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</si>
  <si>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</si>
  <si>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</si>
  <si>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</si>
  <si>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</si>
  <si>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</si>
  <si>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</si>
  <si>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</si>
  <si>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</si>
  <si>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</si>
  <si>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</si>
  <si>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</si>
  <si>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</si>
  <si>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</si>
  <si>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</si>
  <si>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</si>
  <si>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</si>
  <si>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</si>
  <si>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</si>
  <si>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</si>
  <si>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</si>
  <si>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</si>
  <si>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</si>
  <si>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</si>
  <si>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</si>
  <si>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</si>
  <si>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</si>
  <si>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</si>
  <si>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</si>
  <si>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</si>
  <si>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</si>
  <si>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</si>
  <si>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</si>
  <si>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</si>
  <si>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</si>
  <si>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</si>
  <si>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</si>
  <si>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</si>
  <si>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</si>
  <si>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</si>
  <si>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</si>
  <si>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</si>
  <si>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</si>
  <si>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</si>
  <si>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</si>
  <si>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</si>
  <si>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</si>
  <si>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</si>
  <si>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</si>
  <si>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</si>
  <si>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</si>
  <si>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</si>
  <si>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</si>
  <si>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</si>
  <si>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</si>
  <si>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</si>
  <si>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</si>
  <si>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</si>
  <si>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</si>
  <si>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</si>
  <si>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</si>
  <si>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</si>
  <si>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</si>
  <si>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</si>
  <si>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</si>
  <si>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</si>
  <si>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</si>
  <si>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</si>
  <si>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</si>
  <si>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</si>
  <si>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</si>
  <si>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</si>
  <si>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</si>
  <si>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</si>
  <si>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</si>
  <si>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</si>
  <si>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</si>
  <si>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</si>
  <si>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</si>
  <si>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</si>
  <si>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</si>
  <si>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</si>
  <si>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</si>
  <si>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</si>
  <si>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</si>
  <si>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</si>
  <si>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</si>
  <si>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</si>
  <si>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</si>
  <si>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</si>
  <si>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</si>
  <si>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</si>
  <si>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</si>
  <si>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</si>
  <si>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</si>
  <si>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</si>
  <si>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</si>
  <si>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</si>
  <si>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</si>
  <si>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</si>
  <si>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</si>
  <si>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</si>
  <si>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</si>
  <si>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</si>
  <si>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</si>
  <si>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</si>
  <si>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</si>
  <si>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</si>
  <si>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</si>
  <si>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</si>
  <si>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</si>
  <si>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</si>
  <si>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</si>
  <si>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</si>
  <si>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</si>
  <si>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</si>
  <si>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</si>
  <si>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</si>
  <si>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</si>
  <si>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</si>
  <si>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</si>
  <si>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</si>
  <si>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</si>
  <si>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</si>
  <si>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</si>
  <si>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</si>
  <si>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</si>
  <si>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</si>
  <si>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</si>
  <si>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</si>
  <si>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</si>
  <si>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</si>
  <si>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</si>
  <si>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</si>
  <si>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</si>
  <si>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</si>
  <si>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</si>
  <si>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</si>
  <si>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</si>
  <si>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</si>
  <si>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</si>
  <si>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</si>
  <si>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</si>
  <si>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</si>
  <si>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</si>
  <si>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</si>
  <si>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</si>
  <si>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</si>
  <si>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</si>
  <si>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</si>
  <si>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</si>
  <si>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</si>
  <si>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</si>
  <si>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</si>
  <si>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</si>
  <si>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</si>
  <si>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</si>
  <si>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</si>
  <si>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</si>
  <si>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</si>
  <si>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</si>
  <si>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</si>
  <si>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</si>
  <si>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</si>
  <si>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</si>
  <si>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</si>
  <si>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</si>
  <si>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</si>
  <si>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</si>
  <si>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</si>
  <si>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</si>
  <si>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</si>
  <si>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</si>
  <si>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</si>
  <si>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</si>
  <si>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</si>
  <si>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</si>
  <si>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</si>
  <si>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</si>
  <si>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</si>
  <si>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</si>
  <si>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</si>
  <si>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</si>
  <si>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</si>
  <si>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</si>
  <si>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</si>
  <si>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</si>
  <si>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</si>
  <si>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</si>
  <si>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</si>
  <si>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</si>
  <si>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</si>
  <si>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</si>
  <si>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</si>
  <si>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</si>
  <si>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</si>
  <si>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</si>
  <si>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</si>
  <si>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</si>
  <si>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</si>
  <si>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</si>
  <si>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</si>
  <si>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</si>
  <si>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</si>
  <si>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</si>
  <si>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</si>
  <si>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</si>
  <si>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</si>
  <si>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</si>
  <si>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</si>
  <si>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</si>
  <si>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</si>
  <si>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</si>
  <si>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</si>
  <si>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</si>
  <si>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</si>
  <si>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</si>
  <si>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</si>
  <si>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</si>
  <si>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</si>
  <si>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</si>
  <si>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</si>
  <si>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</si>
  <si>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</si>
  <si>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</si>
  <si>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</si>
  <si>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</si>
  <si>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</si>
  <si>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</si>
  <si>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</si>
  <si>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</si>
  <si>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</si>
  <si>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</si>
  <si>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</si>
  <si>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</si>
  <si>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</si>
  <si>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</si>
  <si>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</si>
  <si>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</si>
  <si>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</si>
  <si>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</si>
  <si>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</si>
  <si>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</si>
  <si>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</si>
  <si>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</si>
  <si>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</si>
  <si>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</si>
  <si>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</si>
  <si>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</si>
  <si>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</si>
  <si>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</si>
  <si>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</si>
  <si>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</si>
  <si>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</si>
  <si>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</si>
  <si>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</si>
  <si>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</si>
  <si>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</si>
  <si>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</si>
  <si>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</si>
  <si>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</si>
  <si>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</si>
  <si>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</si>
  <si>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</si>
  <si>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</si>
  <si>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</si>
  <si>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</si>
  <si>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</si>
  <si>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</si>
  <si>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</si>
  <si>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</si>
  <si>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</si>
  <si>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</si>
  <si>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</si>
  <si>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</si>
  <si>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</si>
  <si>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</si>
  <si>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</si>
  <si>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</si>
  <si>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</si>
  <si>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</si>
  <si>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</si>
  <si>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</si>
  <si>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</si>
  <si>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</si>
  <si>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</si>
  <si>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</si>
  <si>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</si>
  <si>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</si>
  <si>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</si>
  <si>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</si>
  <si>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</si>
  <si>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</si>
  <si>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</si>
  <si>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</si>
  <si>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</si>
  <si>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</si>
  <si>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</si>
  <si>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</si>
  <si>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</si>
  <si>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</si>
  <si>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</si>
  <si>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</si>
  <si>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</si>
  <si>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</si>
  <si>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</si>
  <si>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</si>
  <si>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</si>
  <si>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</si>
  <si>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</si>
  <si>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</si>
  <si>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</si>
  <si>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</si>
  <si>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</si>
  <si>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</si>
  <si>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</si>
  <si>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</si>
  <si>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</si>
  <si>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</si>
  <si>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</si>
  <si>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</si>
  <si>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</si>
  <si>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</si>
  <si>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</si>
  <si>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</si>
  <si>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</si>
  <si>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</si>
  <si>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</si>
  <si>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</si>
  <si>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</si>
  <si>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</si>
  <si>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</si>
  <si>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</si>
  <si>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</si>
  <si>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</si>
  <si>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</si>
  <si>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</si>
  <si>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</si>
  <si>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</si>
  <si>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</si>
  <si>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</si>
  <si>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</si>
  <si>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</si>
  <si>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</si>
  <si>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</si>
  <si>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</si>
  <si>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</si>
  <si>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</si>
  <si>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</si>
  <si>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</si>
  <si>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</si>
  <si>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</si>
  <si>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</si>
  <si>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</si>
  <si>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</si>
  <si>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</si>
  <si>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</si>
  <si>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</si>
  <si>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</si>
  <si>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</si>
  <si>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</si>
  <si>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</si>
  <si>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</si>
  <si>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</si>
  <si>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</si>
  <si>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</si>
  <si>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</si>
  <si>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</si>
  <si>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</si>
  <si>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</si>
  <si>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</si>
  <si>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</si>
  <si>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</si>
  <si>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</si>
  <si>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</si>
  <si>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</si>
  <si>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</si>
  <si>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</si>
  <si>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</si>
  <si>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</si>
  <si>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</si>
  <si>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</si>
  <si>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</si>
  <si>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</si>
  <si>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</si>
  <si>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</si>
  <si>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</si>
  <si>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</si>
  <si>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</si>
  <si>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</si>
  <si>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</si>
  <si>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</si>
  <si>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</si>
  <si>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</si>
  <si>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</si>
  <si>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</si>
  <si>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</si>
  <si>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</si>
  <si>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</si>
  <si>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</si>
  <si>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</si>
  <si>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</si>
  <si>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</si>
  <si>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</si>
  <si>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</si>
  <si>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</si>
  <si>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</si>
  <si>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</si>
  <si>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</si>
  <si>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</si>
  <si>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</si>
  <si>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</si>
  <si>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</si>
  <si>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</si>
  <si>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</si>
  <si>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</si>
  <si>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</si>
  <si>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</si>
  <si>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</si>
  <si>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</si>
  <si>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</si>
  <si>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</si>
  <si>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</si>
  <si>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</si>
  <si>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</si>
  <si>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</si>
  <si>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</si>
  <si>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</si>
  <si>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</si>
  <si>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</si>
  <si>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</si>
  <si>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</si>
  <si>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</si>
  <si>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</si>
  <si>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</si>
  <si>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</si>
  <si>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</si>
  <si>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</si>
  <si>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</si>
  <si>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</si>
  <si>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</si>
  <si>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</si>
  <si>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</si>
  <si>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</si>
  <si>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</si>
  <si>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</si>
  <si>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</si>
  <si>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</si>
  <si>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</si>
  <si>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</si>
  <si>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</si>
  <si>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</si>
  <si>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</si>
  <si>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</si>
  <si>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</si>
  <si>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</si>
  <si>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</si>
  <si>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</si>
  <si>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</si>
  <si>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</si>
  <si>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</si>
  <si>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</si>
  <si>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</si>
  <si>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</si>
  <si>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</si>
  <si>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</si>
  <si>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</si>
  <si>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</si>
  <si>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</si>
  <si>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</si>
  <si>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</si>
  <si>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</si>
  <si>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</si>
  <si>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</si>
  <si>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</si>
  <si>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</si>
  <si>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</si>
  <si>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</si>
  <si>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</si>
  <si>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</si>
  <si>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</si>
  <si>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</si>
  <si>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</si>
  <si>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</si>
  <si>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</si>
  <si>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</si>
  <si>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</si>
  <si>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</si>
  <si>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</si>
  <si>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</si>
  <si>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</si>
  <si>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</si>
  <si>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</si>
  <si>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</si>
  <si>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</si>
  <si>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</si>
  <si>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</si>
  <si>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</si>
  <si>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</si>
  <si>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</si>
  <si>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</si>
  <si>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</si>
  <si>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</si>
  <si>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</si>
  <si>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</si>
  <si>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</si>
  <si>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</si>
  <si>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</si>
  <si>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</si>
  <si>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</si>
  <si>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</si>
  <si>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</si>
  <si>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</si>
  <si>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</si>
  <si>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</si>
  <si>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</si>
  <si>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</si>
  <si>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</si>
  <si>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</si>
  <si>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</si>
  <si>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</si>
  <si>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</si>
  <si>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</si>
  <si>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</si>
  <si>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</si>
  <si>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</si>
  <si>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</si>
  <si>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</si>
  <si>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</si>
  <si>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</si>
  <si>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</si>
  <si>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</si>
  <si>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</si>
  <si>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</si>
  <si>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</si>
  <si>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</si>
  <si>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</si>
  <si>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</si>
  <si>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</si>
  <si>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</si>
  <si>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</si>
  <si>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</si>
  <si>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</si>
  <si>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</si>
  <si>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</si>
  <si>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</si>
  <si>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</si>
  <si>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</si>
  <si>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</si>
  <si>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</si>
  <si>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</si>
  <si>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</si>
  <si>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</si>
  <si>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</si>
  <si>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</si>
  <si>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</si>
  <si>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</si>
  <si>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</si>
  <si>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</si>
  <si>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</si>
  <si>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</si>
  <si>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</si>
  <si>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</si>
  <si>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</si>
  <si>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</si>
  <si>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</si>
  <si>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</si>
  <si>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</si>
  <si>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</si>
  <si>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</si>
  <si>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</si>
  <si>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</si>
  <si>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</si>
  <si>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</si>
  <si>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</si>
  <si>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</si>
  <si>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</si>
  <si>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</si>
  <si>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</si>
  <si>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</si>
  <si>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</si>
  <si>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</si>
  <si>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</si>
  <si>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</si>
  <si>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</si>
  <si>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</si>
  <si>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</si>
  <si>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</si>
  <si>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</si>
  <si>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</si>
  <si>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</si>
  <si>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</si>
  <si>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</si>
  <si>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</si>
  <si>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</si>
  <si>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</si>
  <si>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</si>
  <si>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</si>
  <si>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</si>
  <si>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</si>
  <si>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</si>
  <si>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</si>
  <si>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</si>
  <si>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</si>
  <si>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</si>
  <si>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</si>
  <si>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</si>
  <si>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</si>
  <si>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</si>
  <si>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</si>
  <si>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</si>
  <si>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</si>
  <si>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</si>
  <si>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</si>
  <si>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</si>
  <si>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</si>
  <si>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</si>
  <si>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</si>
  <si>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</si>
  <si>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</si>
  <si>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</si>
  <si>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</si>
  <si>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</si>
  <si>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</si>
  <si>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</si>
  <si>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</si>
  <si>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</si>
  <si>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</si>
  <si>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</si>
  <si>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</si>
  <si>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</si>
  <si>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</si>
  <si>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</si>
  <si>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</si>
  <si>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</si>
  <si>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</si>
  <si>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</si>
  <si>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</si>
  <si>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</si>
  <si>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</si>
  <si>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</si>
  <si>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</si>
  <si>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</si>
  <si>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</si>
  <si>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</si>
  <si>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</si>
  <si>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</si>
  <si>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</si>
  <si>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</si>
  <si>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</si>
  <si>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</si>
  <si>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</si>
  <si>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</si>
  <si>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</si>
  <si>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</si>
  <si>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</si>
  <si>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</si>
  <si>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</si>
  <si>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</si>
  <si>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</si>
  <si>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</si>
  <si>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</si>
  <si>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</si>
  <si>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</si>
  <si>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</si>
  <si>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</si>
  <si>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</si>
  <si>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</si>
  <si>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</si>
  <si>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</si>
  <si>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</si>
  <si>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</si>
  <si>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</si>
  <si>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</si>
  <si>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</si>
  <si>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</si>
  <si>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</si>
  <si>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</si>
  <si>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</si>
  <si>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</si>
  <si>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</si>
  <si>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</si>
  <si>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</si>
  <si>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</si>
  <si>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</si>
  <si>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</si>
  <si>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</si>
  <si>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</si>
  <si>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</si>
  <si>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</si>
  <si>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</si>
  <si>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</si>
  <si>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</si>
  <si>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</si>
  <si>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</si>
  <si>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</si>
  <si>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</si>
  <si>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</si>
  <si>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</si>
  <si>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</si>
  <si>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</si>
  <si>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</si>
  <si>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</si>
  <si>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</si>
  <si>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</si>
  <si>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</si>
  <si>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</si>
  <si>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</si>
  <si>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</si>
  <si>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</si>
  <si>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</si>
  <si>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</si>
  <si>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</si>
  <si>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</si>
  <si>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</si>
  <si>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</si>
  <si>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</si>
  <si>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</si>
  <si>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</si>
  <si>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</si>
  <si>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</si>
  <si>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</si>
  <si>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</si>
  <si>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</si>
  <si>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</si>
  <si>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</si>
  <si>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</si>
  <si>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</si>
  <si>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</si>
  <si>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</si>
  <si>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</si>
  <si>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</si>
  <si>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</si>
  <si>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</si>
  <si>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</si>
  <si>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</si>
  <si>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</si>
  <si>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</si>
  <si>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</si>
  <si>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</si>
  <si>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</si>
  <si>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</si>
  <si>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</si>
  <si>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</si>
  <si>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</si>
  <si>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</si>
  <si>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</si>
  <si>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</si>
  <si>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</si>
  <si>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</si>
  <si>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</si>
  <si>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</si>
  <si>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</si>
  <si>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</si>
  <si>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</si>
  <si>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</si>
  <si>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</si>
  <si>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</si>
  <si>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</si>
  <si>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</si>
  <si>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</si>
  <si>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</si>
  <si>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</si>
  <si>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</si>
  <si>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</si>
  <si>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</si>
  <si>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</si>
  <si>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</si>
  <si>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</si>
  <si>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</si>
  <si>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</si>
  <si>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</si>
  <si>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</si>
  <si>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</si>
  <si>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</si>
  <si>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</si>
  <si>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</si>
  <si>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</si>
  <si>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</si>
  <si>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</si>
  <si>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</si>
  <si>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</si>
  <si>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</si>
  <si>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</si>
  <si>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</si>
  <si>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</si>
  <si>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</si>
  <si>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</si>
  <si>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</si>
  <si>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</si>
  <si>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</si>
  <si>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</si>
  <si>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</si>
  <si>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</si>
  <si>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</si>
  <si>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</si>
  <si>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</si>
  <si>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</si>
  <si>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</si>
  <si>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</si>
  <si>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</si>
  <si>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</si>
  <si>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</si>
  <si>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</si>
  <si>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</si>
  <si>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</si>
  <si>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</si>
  <si>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</si>
  <si>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</si>
  <si>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</si>
  <si>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</si>
  <si>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</si>
  <si>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</si>
  <si>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</si>
  <si>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</si>
  <si>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</si>
  <si>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</si>
  <si>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</si>
  <si>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</si>
  <si>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</si>
  <si>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</si>
  <si>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</si>
  <si>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</si>
  <si>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</si>
  <si>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</si>
  <si>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</si>
  <si>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</si>
  <si>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</si>
  <si>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</si>
  <si>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</si>
  <si>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</si>
  <si>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</si>
  <si>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</si>
  <si>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</si>
  <si>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</si>
  <si>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</si>
  <si>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</si>
  <si>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</si>
  <si>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</si>
  <si>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</si>
  <si>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</si>
  <si>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</si>
  <si>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</si>
  <si>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</si>
  <si>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</si>
  <si>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</si>
  <si>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</si>
  <si>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</si>
  <si>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</si>
  <si>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</si>
  <si>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</si>
  <si>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</si>
  <si>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</si>
  <si>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</si>
  <si>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</si>
  <si>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</si>
  <si>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</si>
  <si>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</si>
  <si>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</si>
  <si>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</si>
  <si>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</si>
  <si>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</si>
  <si>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</si>
  <si>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</si>
  <si>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</si>
  <si>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</si>
  <si>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</si>
  <si>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</si>
  <si>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</si>
  <si>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</si>
  <si>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</si>
  <si>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</si>
  <si>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</si>
  <si>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</si>
  <si>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</si>
  <si>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</si>
  <si>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</si>
  <si>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</si>
  <si>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</si>
  <si>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</si>
  <si>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</si>
  <si>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</si>
  <si>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</si>
  <si>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</si>
  <si>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</si>
  <si>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</si>
  <si>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</si>
  <si>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</si>
  <si>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</si>
  <si>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</si>
  <si>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</si>
  <si>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</si>
  <si>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</si>
  <si>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</si>
  <si>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</si>
  <si>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</si>
  <si>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</si>
  <si>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</si>
  <si>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</si>
  <si>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</si>
  <si>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</si>
  <si>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</si>
  <si>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</si>
  <si>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</si>
  <si>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</si>
  <si>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</si>
  <si>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</si>
  <si>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</si>
  <si>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</si>
  <si>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</si>
  <si>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</si>
  <si>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</si>
  <si>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</si>
  <si>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</si>
  <si>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</si>
  <si>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</si>
  <si>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</si>
  <si>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</si>
  <si>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</si>
  <si>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</si>
  <si>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</si>
  <si>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</si>
  <si>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</si>
  <si>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</si>
  <si>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</si>
  <si>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</si>
  <si>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</si>
  <si>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</si>
  <si>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</si>
  <si>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</si>
  <si>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</si>
  <si>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</si>
  <si>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</si>
  <si>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</si>
  <si>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</si>
  <si>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</si>
  <si>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</si>
  <si>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</si>
  <si>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</si>
  <si>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</si>
  <si>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</si>
  <si>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</si>
  <si>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</si>
  <si>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</si>
  <si>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</si>
  <si>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</si>
  <si>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</si>
  <si>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</si>
  <si>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</si>
  <si>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</si>
  <si>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</si>
  <si>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</si>
  <si>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</si>
  <si>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</si>
  <si>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</si>
  <si>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</si>
  <si>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</si>
  <si>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</si>
  <si>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</si>
  <si>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</si>
  <si>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</si>
  <si>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</si>
  <si>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</si>
  <si>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</si>
  <si>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</si>
  <si>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</si>
  <si>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</si>
  <si>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</si>
  <si>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</si>
  <si>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</si>
  <si>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</si>
  <si>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</si>
  <si>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</si>
  <si>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</si>
  <si>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</si>
  <si>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</si>
  <si>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</si>
  <si>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</si>
  <si>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</si>
  <si>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</si>
  <si>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</si>
  <si>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</si>
  <si>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</si>
  <si>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</si>
  <si>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</si>
  <si>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</si>
  <si>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</si>
  <si>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</si>
  <si>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</si>
  <si>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</si>
  <si>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</si>
  <si>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</si>
  <si>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</si>
  <si>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</si>
  <si>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</si>
  <si>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</si>
  <si>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</si>
  <si>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</si>
  <si>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</si>
  <si>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</si>
  <si>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</si>
  <si>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</si>
  <si>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</si>
  <si>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</si>
  <si>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</si>
  <si>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</si>
  <si>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</si>
  <si>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</si>
  <si>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</si>
  <si>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</si>
  <si>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</si>
  <si>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</si>
  <si>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</si>
  <si>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</si>
  <si>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</si>
  <si>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</si>
  <si>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</si>
  <si>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</si>
  <si>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</si>
  <si>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</si>
  <si>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</si>
  <si>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</si>
  <si>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</si>
  <si>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</si>
  <si>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</si>
  <si>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</si>
  <si>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</si>
  <si>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</si>
  <si>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</si>
  <si>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</si>
  <si>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</si>
  <si>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</si>
  <si>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</si>
  <si>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</si>
  <si>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</si>
  <si>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</si>
  <si>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</si>
  <si>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</si>
  <si>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</si>
  <si>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</si>
  <si>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</si>
  <si>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</si>
  <si>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</si>
  <si>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</si>
  <si>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</si>
  <si>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</si>
  <si>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</si>
  <si>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</si>
  <si>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</si>
  <si>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</si>
  <si>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</si>
  <si>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</si>
  <si>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</si>
  <si>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</si>
  <si>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</si>
  <si>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</si>
  <si>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</si>
  <si>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</si>
  <si>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</si>
  <si>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</si>
  <si>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</si>
  <si>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</si>
  <si>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</si>
  <si>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</si>
  <si>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</si>
  <si>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</si>
  <si>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</si>
  <si>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</si>
  <si>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</si>
  <si>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</si>
  <si>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</si>
  <si>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</si>
  <si>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</si>
  <si>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</si>
  <si>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</si>
  <si>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</si>
  <si>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</si>
  <si>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</si>
  <si>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</si>
  <si>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</si>
  <si>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</si>
  <si>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</si>
  <si>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</si>
  <si>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</si>
  <si>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</si>
  <si>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</si>
  <si>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</si>
  <si>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</si>
  <si>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</si>
  <si>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</si>
  <si>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</si>
  <si>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</si>
  <si>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</si>
  <si>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</si>
  <si>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</si>
  <si>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</si>
  <si>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</si>
  <si>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</si>
  <si>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</si>
  <si>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</si>
  <si>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</si>
  <si>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</si>
  <si>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</si>
  <si>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</si>
  <si>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</si>
  <si>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</si>
  <si>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</si>
  <si>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</si>
  <si>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</si>
  <si>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</si>
  <si>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</si>
  <si>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</si>
  <si>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</si>
  <si>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</si>
  <si>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</si>
  <si>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</si>
  <si>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</si>
  <si>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</si>
  <si>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</si>
  <si>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</si>
  <si>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</si>
  <si>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</si>
  <si>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</si>
  <si>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</si>
  <si>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</si>
  <si>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</si>
  <si>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</si>
  <si>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</si>
  <si>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</si>
  <si>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</si>
  <si>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</si>
  <si>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</si>
  <si>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</si>
  <si>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</si>
  <si>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</si>
  <si>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</si>
  <si>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</si>
  <si>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</si>
  <si>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</si>
  <si>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</si>
  <si>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</si>
  <si>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</si>
  <si>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</si>
  <si>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</si>
  <si>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</si>
  <si>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</si>
  <si>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</si>
  <si>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</si>
  <si>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</si>
  <si>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</si>
  <si>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</si>
  <si>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</si>
  <si>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</si>
  <si>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</si>
  <si>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</si>
  <si>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</si>
  <si>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</si>
  <si>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</si>
  <si>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</si>
  <si>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</si>
  <si>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</si>
  <si>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</si>
  <si>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</si>
  <si>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</si>
  <si>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</si>
  <si>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</si>
  <si>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</si>
  <si>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</si>
  <si>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</si>
  <si>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</si>
  <si>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</si>
  <si>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</si>
  <si>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</si>
  <si>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</si>
  <si>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</si>
  <si>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</si>
  <si>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</si>
  <si>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</si>
  <si>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</si>
  <si>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</si>
  <si>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</si>
  <si>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</si>
  <si>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</si>
  <si>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</si>
  <si>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</si>
  <si>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</si>
  <si>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</si>
  <si>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</si>
  <si>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</si>
  <si>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</si>
  <si>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</si>
  <si>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</si>
  <si>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</si>
  <si>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</si>
  <si>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</si>
  <si>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</si>
  <si>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</si>
  <si>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</si>
  <si>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</si>
  <si>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</si>
  <si>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</si>
  <si>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</si>
  <si>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</si>
  <si>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</si>
  <si>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</si>
  <si>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</si>
  <si>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</si>
  <si>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</si>
  <si>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</si>
  <si>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</si>
  <si>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</si>
  <si>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</si>
  <si>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</si>
  <si>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</si>
  <si>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</si>
  <si>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</si>
  <si>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</si>
  <si>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</si>
  <si>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</si>
  <si>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</si>
  <si>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</si>
  <si>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</si>
  <si>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</si>
  <si>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</si>
  <si>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</si>
  <si>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</si>
  <si>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</si>
  <si>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</si>
  <si>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</si>
  <si>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</si>
  <si>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</si>
  <si>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</si>
  <si>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</si>
  <si>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</si>
  <si>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</si>
  <si>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</si>
  <si>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</si>
  <si>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</si>
  <si>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</si>
  <si>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</si>
  <si>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</si>
  <si>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</si>
  <si>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</si>
  <si>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</si>
  <si>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</si>
  <si>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</si>
  <si>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</si>
  <si>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</si>
  <si>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</si>
  <si>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</si>
  <si>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</si>
  <si>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</si>
  <si>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</si>
  <si>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</si>
  <si>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</si>
  <si>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</si>
  <si>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</si>
  <si>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</si>
  <si>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</si>
  <si>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</si>
  <si>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</si>
  <si>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</si>
  <si>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</si>
  <si>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</si>
  <si>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</si>
  <si>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</si>
  <si>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</si>
  <si>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</si>
  <si>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</si>
  <si>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</si>
  <si>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</si>
  <si>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</si>
  <si>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</si>
  <si>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</si>
  <si>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</si>
  <si>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</si>
  <si>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</si>
  <si>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</si>
  <si>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</si>
  <si>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</si>
  <si>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</si>
  <si>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</si>
  <si>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</si>
  <si>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</si>
  <si>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</si>
  <si>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</si>
  <si>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</si>
  <si>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</si>
  <si>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</si>
  <si>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</si>
  <si>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</si>
  <si>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</si>
  <si>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</si>
  <si>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</si>
  <si>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</si>
  <si>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</si>
  <si>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</si>
  <si>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</si>
  <si>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</si>
  <si>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</si>
  <si>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</si>
  <si>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</si>
  <si>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</si>
  <si>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</si>
  <si>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</si>
  <si>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</si>
  <si>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</si>
  <si>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</si>
  <si>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</si>
  <si>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</si>
  <si>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</si>
  <si>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</si>
  <si>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</si>
  <si>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</si>
  <si>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</si>
  <si>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</si>
  <si>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</si>
  <si>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</si>
  <si>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</si>
  <si>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</si>
  <si>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</si>
  <si>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</si>
  <si>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</si>
  <si>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</si>
  <si>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</si>
  <si>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</si>
  <si>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</si>
  <si>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</si>
  <si>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</si>
  <si>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</si>
  <si>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</si>
  <si>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</si>
  <si>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</si>
  <si>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</si>
  <si>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</si>
  <si>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</si>
  <si>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</si>
  <si>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</si>
  <si>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</si>
  <si>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</si>
  <si>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</si>
  <si>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</si>
  <si>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</si>
  <si>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</si>
  <si>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</si>
  <si>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</si>
  <si>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</si>
  <si>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</si>
  <si>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</si>
  <si>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</si>
  <si>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</si>
  <si>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</si>
  <si>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</si>
  <si>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</si>
  <si>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</si>
  <si>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</si>
  <si>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</si>
  <si>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</si>
  <si>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</si>
  <si>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</si>
  <si>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</si>
  <si>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</si>
  <si>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</si>
  <si>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</si>
  <si>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</si>
  <si>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</si>
  <si>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</si>
  <si>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</si>
  <si>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</si>
  <si>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</si>
  <si>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</si>
  <si>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</si>
  <si>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</si>
  <si>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</si>
  <si>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</si>
  <si>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</si>
  <si>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</si>
  <si>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</si>
  <si>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</si>
  <si>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</si>
  <si>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</si>
  <si>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</si>
  <si>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</si>
  <si>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</si>
  <si>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</si>
  <si>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</si>
  <si>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</si>
  <si>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</si>
  <si>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</si>
  <si>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</si>
  <si>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</si>
  <si>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</si>
  <si>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</si>
  <si>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</si>
  <si>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</si>
  <si>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</si>
  <si>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</si>
  <si>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</si>
  <si>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</si>
  <si>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</si>
  <si>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</si>
  <si>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</si>
  <si>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</si>
  <si>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</si>
  <si>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</si>
  <si>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</si>
  <si>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</si>
  <si>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</si>
  <si>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</si>
  <si>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</si>
  <si>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</si>
  <si>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</si>
  <si>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</si>
  <si>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</si>
  <si>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</si>
  <si>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</si>
  <si>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</si>
  <si>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</si>
  <si>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</si>
  <si>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</si>
  <si>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</si>
  <si>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</si>
  <si>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</si>
  <si>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</si>
  <si>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</si>
  <si>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</si>
  <si>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</si>
  <si>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</si>
  <si>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</si>
  <si>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</si>
  <si>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</si>
  <si>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</si>
  <si>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</si>
  <si>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</si>
  <si>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</si>
  <si>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</si>
  <si>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</si>
  <si>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</si>
  <si>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</si>
  <si>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</si>
  <si>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</si>
  <si>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</si>
  <si>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</si>
  <si>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</si>
  <si>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</si>
  <si>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</si>
  <si>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</si>
  <si>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</si>
  <si>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</si>
  <si>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</si>
  <si>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</si>
  <si>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</si>
  <si>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</si>
  <si>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</si>
  <si>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</si>
  <si>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</si>
  <si>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</si>
  <si>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</si>
  <si>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</si>
  <si>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</si>
  <si>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</si>
  <si>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</si>
  <si>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</si>
  <si>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</si>
  <si>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</si>
  <si>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</si>
  <si>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</si>
  <si>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</si>
  <si>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</si>
  <si>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</si>
  <si>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</si>
  <si>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</si>
  <si>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</si>
  <si>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</si>
  <si>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</si>
  <si>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</si>
  <si>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</si>
  <si>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</si>
  <si>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</si>
  <si>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</si>
  <si>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</si>
  <si>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</si>
  <si>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</si>
  <si>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</si>
  <si>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</si>
  <si>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</si>
  <si>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</si>
  <si>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</si>
  <si>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</si>
  <si>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</si>
  <si>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</si>
  <si>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</si>
  <si>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</si>
  <si>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</si>
  <si>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</si>
  <si>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</si>
  <si>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</si>
  <si>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</si>
  <si>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</si>
  <si>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</si>
  <si>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</si>
  <si>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</si>
  <si>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</si>
  <si>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</si>
  <si>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</si>
  <si>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</si>
  <si>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</si>
  <si>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</si>
  <si>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</si>
  <si>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</si>
  <si>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</si>
  <si>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</si>
  <si>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</si>
  <si>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</si>
  <si>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</si>
  <si>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</si>
  <si>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</si>
  <si>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</si>
  <si>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</si>
  <si>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</si>
  <si>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</si>
  <si>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</si>
  <si>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</si>
  <si>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</si>
  <si>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</si>
  <si>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</si>
  <si>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</si>
  <si>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</si>
  <si>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</si>
  <si>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</si>
  <si>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</si>
  <si>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</si>
  <si>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</si>
  <si>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</si>
  <si>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</si>
  <si>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</si>
  <si>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</si>
  <si>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</si>
  <si>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</si>
  <si>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</si>
  <si>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</si>
  <si>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</si>
  <si>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</si>
  <si>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</si>
  <si>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</si>
  <si>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</si>
  <si>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</si>
  <si>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</si>
  <si>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</si>
  <si>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</si>
  <si>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</si>
  <si>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</si>
  <si>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</si>
  <si>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</si>
  <si>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</si>
  <si>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</si>
  <si>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</si>
  <si>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</si>
  <si>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</si>
  <si>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</si>
  <si>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</si>
  <si>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</si>
  <si>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</si>
  <si>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</si>
  <si>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</si>
  <si>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</si>
  <si>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</si>
  <si>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</si>
  <si>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</si>
  <si>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</si>
  <si>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</si>
  <si>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</si>
  <si>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</si>
  <si>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</si>
  <si>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</si>
  <si>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</si>
  <si>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</si>
  <si>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</si>
  <si>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</si>
  <si>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</si>
  <si>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</si>
  <si>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</si>
  <si>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</si>
  <si>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</si>
  <si>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</si>
  <si>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</si>
  <si>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</si>
  <si>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</si>
  <si>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</si>
  <si>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</si>
  <si>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</si>
  <si>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</si>
  <si>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</si>
  <si>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</si>
  <si>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</si>
  <si>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</si>
  <si>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</si>
  <si>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</si>
  <si>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</si>
  <si>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</si>
  <si>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</si>
  <si>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</si>
  <si>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</si>
  <si>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</si>
  <si>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</si>
  <si>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</si>
  <si>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</si>
  <si>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</si>
  <si>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</si>
  <si>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</si>
  <si>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</si>
  <si>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</si>
  <si>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</si>
  <si>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</si>
  <si>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</si>
  <si>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</si>
  <si>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</si>
  <si>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</si>
  <si>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</si>
  <si>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</si>
  <si>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</si>
  <si>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</si>
  <si>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</si>
  <si>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</si>
  <si>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</si>
  <si>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</si>
  <si>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</si>
  <si>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</si>
  <si>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</si>
  <si>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</si>
  <si>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</si>
  <si>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</si>
  <si>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</si>
  <si>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</si>
  <si>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</si>
  <si>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</si>
  <si>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</si>
  <si>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</si>
  <si>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</si>
  <si>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</si>
  <si>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</si>
  <si>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</si>
  <si>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</si>
  <si>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</si>
  <si>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</si>
  <si>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</si>
  <si>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</si>
  <si>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</si>
  <si>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</si>
  <si>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</si>
  <si>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</si>
  <si>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</si>
  <si>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</si>
  <si>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</si>
  <si>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</si>
  <si>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</si>
  <si>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</si>
  <si>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</si>
  <si>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</si>
  <si>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</si>
  <si>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</si>
  <si>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</si>
  <si>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</si>
  <si>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</si>
  <si>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</si>
  <si>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</si>
  <si>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</si>
  <si>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</si>
  <si>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</si>
  <si>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</si>
  <si>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</si>
  <si>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</si>
  <si>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</si>
  <si>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</si>
  <si>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</si>
  <si>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</si>
  <si>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</si>
  <si>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</si>
  <si>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</si>
  <si>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</si>
  <si>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</si>
  <si>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</si>
  <si>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</si>
  <si>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</si>
  <si>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</si>
  <si>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</si>
  <si>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</si>
  <si>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</si>
  <si>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</si>
  <si>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</si>
  <si>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</si>
  <si>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</si>
  <si>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</si>
  <si>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</si>
  <si>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</si>
  <si>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</si>
  <si>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</si>
  <si>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</si>
  <si>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</si>
  <si>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</si>
  <si>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</si>
  <si>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</si>
  <si>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</si>
  <si>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</si>
  <si>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</si>
  <si>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</si>
  <si>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</si>
  <si>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</si>
  <si>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</si>
  <si>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</si>
  <si>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</si>
  <si>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</si>
  <si>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</si>
  <si>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</si>
  <si>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</si>
  <si>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</si>
  <si>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</si>
  <si>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</si>
  <si>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</si>
  <si>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</si>
  <si>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</si>
  <si>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</si>
  <si>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</si>
  <si>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</si>
  <si>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</si>
  <si>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</si>
  <si>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</si>
  <si>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</si>
  <si>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</si>
  <si>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</si>
  <si>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</si>
  <si>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</si>
  <si>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</si>
  <si>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</si>
  <si>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</si>
  <si>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</si>
  <si>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</si>
  <si>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</si>
  <si>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</si>
  <si>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</si>
  <si>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</si>
  <si>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</si>
  <si>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</si>
  <si>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</si>
  <si>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</si>
  <si>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</si>
  <si>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</si>
  <si>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</si>
  <si>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</si>
  <si>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</si>
  <si>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</si>
  <si>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</si>
  <si>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</si>
  <si>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</si>
  <si>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</si>
  <si>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</si>
  <si>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</si>
  <si>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</si>
  <si>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</si>
  <si>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</si>
  <si>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</si>
  <si>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</si>
  <si>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</si>
  <si>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</si>
  <si>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</si>
  <si>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</si>
  <si>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</si>
  <si>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</si>
  <si>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</si>
  <si>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</si>
  <si>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</si>
  <si>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</si>
  <si>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</si>
  <si>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</si>
  <si>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</si>
  <si>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</si>
  <si>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</si>
  <si>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</si>
  <si>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</si>
  <si>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</si>
  <si>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</si>
  <si>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</si>
  <si>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</si>
  <si>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</si>
  <si>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</si>
  <si>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</si>
  <si>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</si>
  <si>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</si>
  <si>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</si>
  <si>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</si>
  <si>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</si>
  <si>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</si>
  <si>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</si>
  <si>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</si>
  <si>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</si>
  <si>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</si>
  <si>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</si>
  <si>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</si>
  <si>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</si>
  <si>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</si>
  <si>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</si>
  <si>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</si>
  <si>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</si>
  <si>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</si>
  <si>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</si>
  <si>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</si>
  <si>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</si>
  <si>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</si>
  <si>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</si>
  <si>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</si>
  <si>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</si>
  <si>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</si>
  <si>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</si>
  <si>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</si>
  <si>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</si>
  <si>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</si>
  <si>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</si>
  <si>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</si>
  <si>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</si>
  <si>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</si>
  <si>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</si>
  <si>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</si>
  <si>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</si>
  <si>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</si>
  <si>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</si>
  <si>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</si>
  <si>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</si>
  <si>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</si>
  <si>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</si>
  <si>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</si>
  <si>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</si>
  <si>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</si>
  <si>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</si>
  <si>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</si>
  <si>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</si>
  <si>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</si>
  <si>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</si>
  <si>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</si>
  <si>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</si>
  <si>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</si>
  <si>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</si>
  <si>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</si>
  <si>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</si>
  <si>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</si>
  <si>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</si>
  <si>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</si>
  <si>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</si>
  <si>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</si>
  <si>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</si>
  <si>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</si>
  <si>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</si>
  <si>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</si>
  <si>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</si>
  <si>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</si>
  <si>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</si>
  <si>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</si>
  <si>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</si>
  <si>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</si>
  <si>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</si>
  <si>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</si>
  <si>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</si>
  <si>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</si>
  <si>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</si>
  <si>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</si>
  <si>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</si>
  <si>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</si>
  <si>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</si>
  <si>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</si>
  <si>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</si>
  <si>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</si>
  <si>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</si>
  <si>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</si>
  <si>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</si>
  <si>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</si>
  <si>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</si>
  <si>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</si>
  <si>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</si>
  <si>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</si>
  <si>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</si>
  <si>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</si>
  <si>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</si>
  <si>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</si>
  <si>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</si>
  <si>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</si>
  <si>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</si>
  <si>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</si>
  <si>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</si>
  <si>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</si>
  <si>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</si>
  <si>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</si>
  <si>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</si>
  <si>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</si>
  <si>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</si>
  <si>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</si>
  <si>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</si>
  <si>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</si>
  <si>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</si>
  <si>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</si>
  <si>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</si>
  <si>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</si>
  <si>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</si>
  <si>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</si>
  <si>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</si>
  <si>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</si>
  <si>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</si>
  <si>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</si>
  <si>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</si>
  <si>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</si>
  <si>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</si>
  <si>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</si>
  <si>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</si>
  <si>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</si>
  <si>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</si>
  <si>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</si>
  <si>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</si>
  <si>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</si>
  <si>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</si>
  <si>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</si>
  <si>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</si>
  <si>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</si>
  <si>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</si>
  <si>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</si>
  <si>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</si>
  <si>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</si>
  <si>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</si>
  <si>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</si>
  <si>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</si>
  <si>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</si>
  <si>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</si>
  <si>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</si>
  <si>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</si>
  <si>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</si>
  <si>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</si>
  <si>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</si>
  <si>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</si>
  <si>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</si>
  <si>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</si>
  <si>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</si>
  <si>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</si>
  <si>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</si>
  <si>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</si>
  <si>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</si>
  <si>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</si>
  <si>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</si>
  <si>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</si>
  <si>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</si>
  <si>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</si>
  <si>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</si>
  <si>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</si>
  <si>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</si>
  <si>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</si>
  <si>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</si>
  <si>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</si>
  <si>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</si>
  <si>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</si>
  <si>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</si>
  <si>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</si>
  <si>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</si>
  <si>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</si>
  <si>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</si>
  <si>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</si>
  <si>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</si>
  <si>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</si>
  <si>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</si>
  <si>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</si>
  <si>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</si>
  <si>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</si>
  <si>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</si>
  <si>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</si>
  <si>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</si>
  <si>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</si>
  <si>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</si>
  <si>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</si>
  <si>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</si>
  <si>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</si>
  <si>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</si>
  <si>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</si>
  <si>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</si>
  <si>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</si>
  <si>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</si>
  <si>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</si>
  <si>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</si>
  <si>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</si>
  <si>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</si>
  <si>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</si>
  <si>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</si>
  <si>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</si>
  <si>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</si>
  <si>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</si>
  <si>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</si>
  <si>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</si>
  <si>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</si>
  <si>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</si>
  <si>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</si>
  <si>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</si>
  <si>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</si>
  <si>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</si>
  <si>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</si>
  <si>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</si>
  <si>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</si>
  <si>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</si>
  <si>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</si>
  <si>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</si>
  <si>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</si>
  <si>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</si>
  <si>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</si>
  <si>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</si>
  <si>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</si>
  <si>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</si>
  <si>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</si>
  <si>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</si>
  <si>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</si>
  <si>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</si>
  <si>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</si>
  <si>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</si>
  <si>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</si>
  <si>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</si>
  <si>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</si>
  <si>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</si>
  <si>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</si>
  <si>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</si>
  <si>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</si>
  <si>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</si>
  <si>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</si>
  <si>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</si>
  <si>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</si>
  <si>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</si>
  <si>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</si>
  <si>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</si>
  <si>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</si>
  <si>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</si>
  <si>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</si>
  <si>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</si>
  <si>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</si>
  <si>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</si>
  <si>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</si>
  <si>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</si>
  <si>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</si>
  <si>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</si>
  <si>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</si>
  <si>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</si>
  <si>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</si>
  <si>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</si>
  <si>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</si>
  <si>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</si>
  <si>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</si>
  <si>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</si>
  <si>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</si>
  <si>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</si>
  <si>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</si>
  <si>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</si>
  <si>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</si>
  <si>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</si>
  <si>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</si>
  <si>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</si>
  <si>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</si>
  <si>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</si>
  <si>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</si>
  <si>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</si>
  <si>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</si>
  <si>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</si>
  <si>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</si>
  <si>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</si>
  <si>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</si>
  <si>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</si>
  <si>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</si>
  <si>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</si>
  <si>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</si>
  <si>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</si>
  <si>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</si>
  <si>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</si>
  <si>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</si>
  <si>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</si>
  <si>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</si>
  <si>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</si>
  <si>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</si>
  <si>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</si>
  <si>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</si>
  <si>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</si>
  <si>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</si>
  <si>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</si>
  <si>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</si>
  <si>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</si>
  <si>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</si>
  <si>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</si>
  <si>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</si>
  <si>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</si>
  <si>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</si>
  <si>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</si>
  <si>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</si>
  <si>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</si>
  <si>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</si>
  <si>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</si>
  <si>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</si>
  <si>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</si>
  <si>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</si>
  <si>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</si>
  <si>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</si>
  <si>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</si>
  <si>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</si>
  <si>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</si>
  <si>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</si>
  <si>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</si>
  <si>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</si>
  <si>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</si>
  <si>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</si>
  <si>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</si>
  <si>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</si>
  <si>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</si>
  <si>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</si>
  <si>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</si>
  <si>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</si>
  <si>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</si>
  <si>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</si>
  <si>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</si>
  <si>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</si>
  <si>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</si>
  <si>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</si>
  <si>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</si>
  <si>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</si>
  <si>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</si>
  <si>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</si>
  <si>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</si>
  <si>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</si>
  <si>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</si>
  <si>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</si>
  <si>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</si>
  <si>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</si>
  <si>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</si>
  <si>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</si>
  <si>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</si>
  <si>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</si>
  <si>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</si>
  <si>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</si>
  <si>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</si>
  <si>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</si>
  <si>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</si>
  <si>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</si>
  <si>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</si>
  <si>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</si>
  <si>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</si>
  <si>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</si>
  <si>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</si>
  <si>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</si>
  <si>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</si>
  <si>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</si>
  <si>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</si>
  <si>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</si>
  <si>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</si>
  <si>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</si>
  <si>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</si>
  <si>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</si>
  <si>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</si>
  <si>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</si>
  <si>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</si>
  <si>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</si>
  <si>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</si>
  <si>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</si>
  <si>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</si>
  <si>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</si>
  <si>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</si>
  <si>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</si>
  <si>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</si>
  <si>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</si>
  <si>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</si>
  <si>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</si>
  <si>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</si>
  <si>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</si>
  <si>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</si>
  <si>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</si>
  <si>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</si>
  <si>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</si>
  <si>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</si>
  <si>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</si>
  <si>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</si>
  <si>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</si>
  <si>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</si>
  <si>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</si>
  <si>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</si>
  <si>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</si>
  <si>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</si>
  <si>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</si>
  <si>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</si>
  <si>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</si>
  <si>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</si>
  <si>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</si>
  <si>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</si>
  <si>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</si>
  <si>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</si>
  <si>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</si>
  <si>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</si>
  <si>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</si>
  <si>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</si>
  <si>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</si>
  <si>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</si>
  <si>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</si>
  <si>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</si>
  <si>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</si>
  <si>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</si>
  <si>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</si>
  <si>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</si>
  <si>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</si>
  <si>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</si>
  <si>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</si>
  <si>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</si>
  <si>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</si>
  <si>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</si>
  <si>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</si>
  <si>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</si>
  <si>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</si>
  <si>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</si>
  <si>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</si>
  <si>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</si>
  <si>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</si>
  <si>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</si>
  <si>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</si>
  <si>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</si>
  <si>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</si>
  <si>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</si>
  <si>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</si>
  <si>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</si>
  <si>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</si>
  <si>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</si>
  <si>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</si>
  <si>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</si>
  <si>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</si>
  <si>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</si>
  <si>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</si>
  <si>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</si>
  <si>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</si>
  <si>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</si>
  <si>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</si>
  <si>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</si>
  <si>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</si>
  <si>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</si>
  <si>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</si>
  <si>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</si>
  <si>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</si>
  <si>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</si>
  <si>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</si>
  <si>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</si>
  <si>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</si>
  <si>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</si>
  <si>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</si>
  <si>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</si>
  <si>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</si>
  <si>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</si>
  <si>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</si>
  <si>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</si>
  <si>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</si>
  <si>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</si>
  <si>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</si>
  <si>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</si>
  <si>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</si>
  <si>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</si>
  <si>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</si>
  <si>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</si>
  <si>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</si>
  <si>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</si>
  <si>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</si>
  <si>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</si>
  <si>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</si>
  <si>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</si>
  <si>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</si>
  <si>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</si>
  <si>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</si>
  <si>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</si>
  <si>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</si>
  <si>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</si>
  <si>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</si>
  <si>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</si>
  <si>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</si>
  <si>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</si>
  <si>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</si>
  <si>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</si>
  <si>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</si>
  <si>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</si>
  <si>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</si>
  <si>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</si>
  <si>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</si>
  <si>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</si>
  <si>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</si>
  <si>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</si>
  <si>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</si>
  <si>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</si>
  <si>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</si>
  <si>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</si>
  <si>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</si>
  <si>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</si>
  <si>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</si>
  <si>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</si>
  <si>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</si>
  <si>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</si>
  <si>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</si>
  <si>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</si>
  <si>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</si>
  <si>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</si>
  <si>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</si>
  <si>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</si>
  <si>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</si>
  <si>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</si>
  <si>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</si>
  <si>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</si>
  <si>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</si>
  <si>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</si>
  <si>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</si>
  <si>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</si>
  <si>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</si>
  <si>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</si>
  <si>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</si>
  <si>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</si>
  <si>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</si>
  <si>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</si>
  <si>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</si>
  <si>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</si>
  <si>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</si>
  <si>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</si>
  <si>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</si>
  <si>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</si>
  <si>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</si>
  <si>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</si>
  <si>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</si>
  <si>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</si>
  <si>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</si>
  <si>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</si>
  <si>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</si>
  <si>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</si>
  <si>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</si>
  <si>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</si>
  <si>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</si>
  <si>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</si>
  <si>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</si>
  <si>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</si>
  <si>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</si>
  <si>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</si>
  <si>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</si>
  <si>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</si>
  <si>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</si>
  <si>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</si>
  <si>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</si>
  <si>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</si>
  <si>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</si>
  <si>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</si>
  <si>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</si>
  <si>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</si>
  <si>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</si>
  <si>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</si>
  <si>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</si>
  <si>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</si>
  <si>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</si>
  <si>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</si>
  <si>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</si>
  <si>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</si>
  <si>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</si>
  <si>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</si>
  <si>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</si>
  <si>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</si>
  <si>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</si>
  <si>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</si>
  <si>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</si>
  <si>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</si>
  <si>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</si>
  <si>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</si>
  <si>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</si>
  <si>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</si>
  <si>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</si>
  <si>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</si>
  <si>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</si>
  <si>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</si>
  <si>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</si>
  <si>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</si>
  <si>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</si>
  <si>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</si>
  <si>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</si>
  <si>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</si>
  <si>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</si>
  <si>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</si>
  <si>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</si>
  <si>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</si>
  <si>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</si>
  <si>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</si>
  <si>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</si>
  <si>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</si>
  <si>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</si>
  <si>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</si>
  <si>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</si>
  <si>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</si>
  <si>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</si>
  <si>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</si>
  <si>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</si>
  <si>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</si>
  <si>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</si>
  <si>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</si>
  <si>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</si>
  <si>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</si>
  <si>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</si>
  <si>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</si>
  <si>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</si>
  <si>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</si>
  <si>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</si>
  <si>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</si>
  <si>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</si>
  <si>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</si>
  <si>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</si>
  <si>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</si>
  <si>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</si>
  <si>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</si>
  <si>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</si>
  <si>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</si>
  <si>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</si>
  <si>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</si>
  <si>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</si>
  <si>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</si>
  <si>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</si>
  <si>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</si>
  <si>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</si>
  <si>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</si>
  <si>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</si>
  <si>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</si>
  <si>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</si>
  <si>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</si>
  <si>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</si>
  <si>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</si>
  <si>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</si>
  <si>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</si>
  <si>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</si>
  <si>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</si>
  <si>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</si>
  <si>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</si>
  <si>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</si>
  <si>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</si>
  <si>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</si>
  <si>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</si>
  <si>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</si>
  <si>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</si>
  <si>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</si>
  <si>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</si>
  <si>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</si>
  <si>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</si>
  <si>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</si>
  <si>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</si>
  <si>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</si>
  <si>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</si>
  <si>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</si>
  <si>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</si>
  <si>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</si>
  <si>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</si>
  <si>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</si>
  <si>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</si>
  <si>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</si>
  <si>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</si>
  <si>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</si>
  <si>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</si>
  <si>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</si>
  <si>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</si>
  <si>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</si>
  <si>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</si>
  <si>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</si>
  <si>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</si>
  <si>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</si>
  <si>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</si>
  <si>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</si>
  <si>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</si>
  <si>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</si>
  <si>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</si>
  <si>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</si>
  <si>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</si>
  <si>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</si>
  <si>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</si>
  <si>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</si>
  <si>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</si>
  <si>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</si>
  <si>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</si>
  <si>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</si>
  <si>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</si>
  <si>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</si>
  <si>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</si>
  <si>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</si>
  <si>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</si>
  <si>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</si>
  <si>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</si>
  <si>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</si>
  <si>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</si>
  <si>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</si>
  <si>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</si>
  <si>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</si>
  <si>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</si>
  <si>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</si>
  <si>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</si>
  <si>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</si>
  <si>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</si>
  <si>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</si>
  <si>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</si>
  <si>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</si>
  <si>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</si>
  <si>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</si>
  <si>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</si>
  <si>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</si>
  <si>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</si>
  <si>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</si>
  <si>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</si>
  <si>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</si>
  <si>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</si>
  <si>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</si>
  <si>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</si>
  <si>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</si>
  <si>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</si>
  <si>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</si>
  <si>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</si>
  <si>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</si>
  <si>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</si>
  <si>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</si>
  <si>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</si>
  <si>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</si>
  <si>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</si>
  <si>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</si>
  <si>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</si>
  <si>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</si>
  <si>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</si>
  <si>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</si>
  <si>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</si>
  <si>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</si>
  <si>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</si>
  <si>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</si>
  <si>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</si>
  <si>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</si>
  <si>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</si>
  <si>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</si>
  <si>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</si>
  <si>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</si>
  <si>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</si>
  <si>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</si>
  <si>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</si>
  <si>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</si>
  <si>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</si>
  <si>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</si>
  <si>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</si>
  <si>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</si>
  <si>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</si>
  <si>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</si>
  <si>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</si>
  <si>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</si>
  <si>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</si>
  <si>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</si>
  <si>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</si>
  <si>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</si>
  <si>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</si>
  <si>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</si>
  <si>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</si>
  <si>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</si>
  <si>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</si>
  <si>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</si>
  <si>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</si>
  <si>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</si>
  <si>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</si>
  <si>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</si>
  <si>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</si>
  <si>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</si>
  <si>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</si>
  <si>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</si>
  <si>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</si>
  <si>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</si>
  <si>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</si>
  <si>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</si>
  <si>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</si>
  <si>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</si>
  <si>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</si>
  <si>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</si>
  <si>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</si>
  <si>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</si>
  <si>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</si>
  <si>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</si>
  <si>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</si>
  <si>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</si>
  <si>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</si>
  <si>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</si>
  <si>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</si>
  <si>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</si>
  <si>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</si>
  <si>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</si>
  <si>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</si>
  <si>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</si>
  <si>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</si>
  <si>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</si>
  <si>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</si>
  <si>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</si>
  <si>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</si>
  <si>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</si>
  <si>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</si>
  <si>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</si>
  <si>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</si>
  <si>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</si>
  <si>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</si>
  <si>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</si>
  <si>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</si>
  <si>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</si>
  <si>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</si>
  <si>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</si>
  <si>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</si>
  <si>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</si>
  <si>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</si>
  <si>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</si>
  <si>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</si>
  <si>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</si>
  <si>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</si>
  <si>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</si>
  <si>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</si>
  <si>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</si>
  <si>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</si>
  <si>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</si>
  <si>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</si>
  <si>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</si>
  <si>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</si>
  <si>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</si>
  <si>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</si>
  <si>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</si>
  <si>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</si>
  <si>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</si>
  <si>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</si>
  <si>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</si>
  <si>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</si>
  <si>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</si>
  <si>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</si>
  <si>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</si>
  <si>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</si>
  <si>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</si>
  <si>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</si>
  <si>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</si>
  <si>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</si>
  <si>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</si>
  <si>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</si>
  <si>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</si>
  <si>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</si>
  <si>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</si>
  <si>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</si>
  <si>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</si>
  <si>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</si>
  <si>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</si>
  <si>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</si>
  <si>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</si>
  <si>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</si>
  <si>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</si>
  <si>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</si>
  <si>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</si>
  <si>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</si>
  <si>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</si>
  <si>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</si>
  <si>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</si>
  <si>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</si>
  <si>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</si>
  <si>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</si>
  <si>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</si>
  <si>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</si>
  <si>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</si>
  <si>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</si>
  <si>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</si>
  <si>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</si>
  <si>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</si>
  <si>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</si>
  <si>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</si>
  <si>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</si>
  <si>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</si>
  <si>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</si>
  <si>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</si>
  <si>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</si>
  <si>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</si>
  <si>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</si>
  <si>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</si>
  <si>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</si>
  <si>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</si>
  <si>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</si>
  <si>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</si>
  <si>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</si>
  <si>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</si>
  <si>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</si>
  <si>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</si>
  <si>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</si>
  <si>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</si>
  <si>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</si>
  <si>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</si>
  <si>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</si>
  <si>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</si>
  <si>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</si>
  <si>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</si>
  <si>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</si>
  <si>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</si>
  <si>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</si>
  <si>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</si>
  <si>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</si>
  <si>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</si>
  <si>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</si>
  <si>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</si>
  <si>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</si>
  <si>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</si>
  <si>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</si>
  <si>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</si>
  <si>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</si>
  <si>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</si>
  <si>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</si>
  <si>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</si>
  <si>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</si>
  <si>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</si>
  <si>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</si>
  <si>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</si>
  <si>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</si>
  <si>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</si>
  <si>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</si>
  <si>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</si>
  <si>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</si>
  <si>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</si>
  <si>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</si>
  <si>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</si>
  <si>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</si>
  <si>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</si>
  <si>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</si>
  <si>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</si>
  <si>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</si>
  <si>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</si>
  <si>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</si>
  <si>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</si>
  <si>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</si>
  <si>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</si>
  <si>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</si>
  <si>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</si>
  <si>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</si>
  <si>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</si>
  <si>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</si>
  <si>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</si>
  <si>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</si>
  <si>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</si>
  <si>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</si>
  <si>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</si>
  <si>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</si>
  <si>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</si>
  <si>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</si>
  <si>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</si>
  <si>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</si>
  <si>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</si>
  <si>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</si>
  <si>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</si>
  <si>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</si>
  <si>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</si>
  <si>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</si>
  <si>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</si>
  <si>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</si>
  <si>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</si>
  <si>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</si>
  <si>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</si>
  <si>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</si>
  <si>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</si>
  <si>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</si>
  <si>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</si>
  <si>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</si>
  <si>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</si>
  <si>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</si>
  <si>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</si>
  <si>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</si>
  <si>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</si>
  <si>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</si>
  <si>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</si>
  <si>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</si>
  <si>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</si>
  <si>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</si>
  <si>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</si>
  <si>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</si>
  <si>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</si>
  <si>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</si>
  <si>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</si>
  <si>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</si>
  <si>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</si>
  <si>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</si>
  <si>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</si>
  <si>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</si>
  <si>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</si>
  <si>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</si>
  <si>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</si>
  <si>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</si>
  <si>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</si>
  <si>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</si>
  <si>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</si>
  <si>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</si>
  <si>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</si>
  <si>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</si>
  <si>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</si>
  <si>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</si>
  <si>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</si>
  <si>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</si>
  <si>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</si>
  <si>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</si>
  <si>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</si>
  <si>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</si>
  <si>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</si>
  <si>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</si>
  <si>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</si>
  <si>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</si>
  <si>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</si>
  <si>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</si>
  <si>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</si>
  <si>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</si>
  <si>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</si>
  <si>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</si>
  <si>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</si>
  <si>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</si>
  <si>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</si>
  <si>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</si>
  <si>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</si>
  <si>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</si>
  <si>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</si>
  <si>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</si>
  <si>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</si>
  <si>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</si>
  <si>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</si>
  <si>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</si>
  <si>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</si>
  <si>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</si>
  <si>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</si>
  <si>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</si>
  <si>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</si>
  <si>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</si>
  <si>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</si>
  <si>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</si>
  <si>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</si>
  <si>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</si>
  <si>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</si>
  <si>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</si>
  <si>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</si>
  <si>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</si>
  <si>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</si>
  <si>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</si>
  <si>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</si>
  <si>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</si>
  <si>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</si>
  <si>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</si>
  <si>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</si>
  <si>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</si>
  <si>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</si>
  <si>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</si>
  <si>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</si>
  <si>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</si>
  <si>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</si>
  <si>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</si>
  <si>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</si>
  <si>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</si>
  <si>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</si>
  <si>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</si>
  <si>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</si>
  <si>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</si>
  <si>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</si>
  <si>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</si>
  <si>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</si>
  <si>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</si>
  <si>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</si>
  <si>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</si>
  <si>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</si>
  <si>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</si>
  <si>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</si>
  <si>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</si>
  <si>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</si>
  <si>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</si>
  <si>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</si>
  <si>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</si>
  <si>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</si>
  <si>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</si>
  <si>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</si>
  <si>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</si>
  <si>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</si>
  <si>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</si>
  <si>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</si>
  <si>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</si>
  <si>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</si>
  <si>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</si>
  <si>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</si>
  <si>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</si>
  <si>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</si>
  <si>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</si>
  <si>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</si>
  <si>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</si>
  <si>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</si>
  <si>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</si>
  <si>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</si>
  <si>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</si>
  <si>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</si>
  <si>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</si>
  <si>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</si>
  <si>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</si>
  <si>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</si>
  <si>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</si>
  <si>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</si>
  <si>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</si>
  <si>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</si>
  <si>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</si>
  <si>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</si>
  <si>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</si>
  <si>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</si>
  <si>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</si>
  <si>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</si>
  <si>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</si>
  <si>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</si>
  <si>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</si>
  <si>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</si>
  <si>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</si>
  <si>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</si>
  <si>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</si>
  <si>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</si>
  <si>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</si>
  <si>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</si>
  <si>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</si>
  <si>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</si>
  <si>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</si>
  <si>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</si>
  <si>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</si>
  <si>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</si>
  <si>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</si>
  <si>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</si>
  <si>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</si>
  <si>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</si>
  <si>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</si>
  <si>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</si>
  <si>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</si>
  <si>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</si>
  <si>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</si>
  <si>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</si>
  <si>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</si>
  <si>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</si>
  <si>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</si>
  <si>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</si>
  <si>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</si>
  <si>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</si>
  <si>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</si>
  <si>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</si>
  <si>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</si>
  <si>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</si>
  <si>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</si>
  <si>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</si>
  <si>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</si>
  <si>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</si>
  <si>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</si>
  <si>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</si>
  <si>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</si>
  <si>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</si>
  <si>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</si>
  <si>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</si>
  <si>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</si>
  <si>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</si>
  <si>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</si>
  <si>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</si>
  <si>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</si>
  <si>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</si>
  <si>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</si>
  <si>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</si>
  <si>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</si>
  <si>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</si>
  <si>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</si>
  <si>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</si>
  <si>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</si>
  <si>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</si>
  <si>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</si>
  <si>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</si>
  <si>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</si>
  <si>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</si>
  <si>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</si>
  <si>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</si>
  <si>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</si>
  <si>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</si>
  <si>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</si>
  <si>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</si>
  <si>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</si>
  <si>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</si>
  <si>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</si>
  <si>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</si>
  <si>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</si>
  <si>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</si>
  <si>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</si>
  <si>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</si>
  <si>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</si>
  <si>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</si>
  <si>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</si>
  <si>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</si>
  <si>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</si>
  <si>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</si>
  <si>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</si>
  <si>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</si>
  <si>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</si>
  <si>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</si>
  <si>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</si>
  <si>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</si>
  <si>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</si>
  <si>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</si>
  <si>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</si>
  <si>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</si>
  <si>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</si>
  <si>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</si>
  <si>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</si>
  <si>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</si>
  <si>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</si>
  <si>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</si>
  <si>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</si>
  <si>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</si>
  <si>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</si>
  <si>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</si>
  <si>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</si>
  <si>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</si>
  <si>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</si>
  <si>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</si>
  <si>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</si>
  <si>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</si>
  <si>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</si>
  <si>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</si>
  <si>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</si>
  <si>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</si>
  <si>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</si>
  <si>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</si>
  <si>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</si>
  <si>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</si>
  <si>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</si>
  <si>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</si>
  <si>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</si>
  <si>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</si>
  <si>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</si>
  <si>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</si>
  <si>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</si>
  <si>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</si>
  <si>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</si>
  <si>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</si>
  <si>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</si>
  <si>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</si>
  <si>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</si>
  <si>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</si>
  <si>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</si>
  <si>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</si>
  <si>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</si>
  <si>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</si>
  <si>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</si>
  <si>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</si>
  <si>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</si>
  <si>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</si>
  <si>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</si>
  <si>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</si>
  <si>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</si>
  <si>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</si>
  <si>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</si>
  <si>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</si>
  <si>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</si>
  <si>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</si>
  <si>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</si>
  <si>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</si>
  <si>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</si>
  <si>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</si>
  <si>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</si>
  <si>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</si>
  <si>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</si>
  <si>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</si>
  <si>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</si>
  <si>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</si>
  <si>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</si>
  <si>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</si>
  <si>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</si>
  <si>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</si>
  <si>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</si>
  <si>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</si>
  <si>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</si>
  <si>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</si>
  <si>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</si>
  <si>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</si>
  <si>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</si>
  <si>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</si>
  <si>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</si>
  <si>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</si>
  <si>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</si>
  <si>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</si>
  <si>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</si>
  <si>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</si>
  <si>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</si>
  <si>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</si>
  <si>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</si>
  <si>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</si>
  <si>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</si>
  <si>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</si>
  <si>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</si>
  <si>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</si>
  <si>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</si>
  <si>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</si>
  <si>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</si>
  <si>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</si>
  <si>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</si>
  <si>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</si>
  <si>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</si>
  <si>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</si>
  <si>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</si>
  <si>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</si>
  <si>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</si>
  <si>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</si>
  <si>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</si>
  <si>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</si>
  <si>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</si>
  <si>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</si>
  <si>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</si>
  <si>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</si>
  <si>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</si>
  <si>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</si>
  <si>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</si>
  <si>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</si>
  <si>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</si>
  <si>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</si>
  <si>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</si>
  <si>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</si>
  <si>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</si>
  <si>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</si>
  <si>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</si>
  <si>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</si>
  <si>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</si>
  <si>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</si>
  <si>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</si>
  <si>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</si>
  <si>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</si>
  <si>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</si>
  <si>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</si>
  <si>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</si>
  <si>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</si>
  <si>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</si>
  <si>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</si>
  <si>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</si>
  <si>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</si>
  <si>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</si>
  <si>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</si>
  <si>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</si>
  <si>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</si>
  <si>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</si>
  <si>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</si>
  <si>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</si>
  <si>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</si>
  <si>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</si>
  <si>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</si>
  <si>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</si>
  <si>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</si>
  <si>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</si>
  <si>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</si>
  <si>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</si>
  <si>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</si>
  <si>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</si>
  <si>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</si>
  <si>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</si>
  <si>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</si>
  <si>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</si>
  <si>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</si>
  <si>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</si>
  <si>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</si>
  <si>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</si>
  <si>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</si>
  <si>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</si>
  <si>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</si>
  <si>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</si>
  <si>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</si>
  <si>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</si>
  <si>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</si>
  <si>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</si>
  <si>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</si>
  <si>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</si>
  <si>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</si>
  <si>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</si>
  <si>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</si>
  <si>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</si>
  <si>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</si>
  <si>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</si>
  <si>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</si>
  <si>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</si>
  <si>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</si>
  <si>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</si>
  <si>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</si>
  <si>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</si>
  <si>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</si>
  <si>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</si>
  <si>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</si>
  <si>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</si>
  <si>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</si>
  <si>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</si>
  <si>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</si>
  <si>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</si>
  <si>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</si>
  <si>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</si>
  <si>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</si>
  <si>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</si>
  <si>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</si>
  <si>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</si>
  <si>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</si>
  <si>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</si>
  <si>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</si>
  <si>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</si>
  <si>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</si>
  <si>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</si>
  <si>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</si>
  <si>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</si>
  <si>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</si>
  <si>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</si>
  <si>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</si>
  <si>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</si>
  <si>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</si>
  <si>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</si>
  <si>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</si>
  <si>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</si>
  <si>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</si>
  <si>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</si>
  <si>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</si>
  <si>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</si>
  <si>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</si>
  <si>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</si>
  <si>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</si>
  <si>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</si>
  <si>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</si>
  <si>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</si>
  <si>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</si>
  <si>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</si>
  <si>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</si>
  <si>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</si>
  <si>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</si>
  <si>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</si>
  <si>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</si>
  <si>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</si>
  <si>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</si>
  <si>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</si>
  <si>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</si>
  <si>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</si>
  <si>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</si>
  <si>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</si>
  <si>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</si>
  <si>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</si>
  <si>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</si>
  <si>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</si>
  <si>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</si>
  <si>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</si>
  <si>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</si>
  <si>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</si>
  <si>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</si>
  <si>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</si>
  <si>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</si>
  <si>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</si>
  <si>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</si>
  <si>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</si>
  <si>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</si>
  <si>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</si>
  <si>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</si>
  <si>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</si>
  <si>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</si>
  <si>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</si>
  <si>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</si>
  <si>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</si>
  <si>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</si>
  <si>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</si>
  <si>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</si>
  <si>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</si>
  <si>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</si>
  <si>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</si>
  <si>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</si>
  <si>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</si>
  <si>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</si>
  <si>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</si>
  <si>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</si>
  <si>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</si>
  <si>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</si>
  <si>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</si>
  <si>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</si>
  <si>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</si>
  <si>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</si>
  <si>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</si>
  <si>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</si>
  <si>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</si>
  <si>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</si>
  <si>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</si>
  <si>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</si>
  <si>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</si>
  <si>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</si>
  <si>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</si>
  <si>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</si>
  <si>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</si>
  <si>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</si>
  <si>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</si>
  <si>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</si>
  <si>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</si>
  <si>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</si>
  <si>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</si>
  <si>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</si>
  <si>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</si>
  <si>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</si>
  <si>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</si>
  <si>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</si>
  <si>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</si>
  <si>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</si>
  <si>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</si>
  <si>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</si>
  <si>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</si>
  <si>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</si>
  <si>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</si>
  <si>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</si>
  <si>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</si>
  <si>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</si>
  <si>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</si>
  <si>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</si>
  <si>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</si>
  <si>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</si>
  <si>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</si>
  <si>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</si>
  <si>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</si>
  <si>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</si>
  <si>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</si>
  <si>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</si>
  <si>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</si>
  <si>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</si>
  <si>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</si>
  <si>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</si>
  <si>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</si>
  <si>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</si>
  <si>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</si>
  <si>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</si>
  <si>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</si>
  <si>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</si>
  <si>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</si>
  <si>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</si>
  <si>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</si>
  <si>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</si>
  <si>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</si>
  <si>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</si>
  <si>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</si>
  <si>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</si>
  <si>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</si>
  <si>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</si>
  <si>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</si>
  <si>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</si>
  <si>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</si>
  <si>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</si>
  <si>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</si>
  <si>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</si>
  <si>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</si>
  <si>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</si>
  <si>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</si>
  <si>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</si>
  <si>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</si>
  <si>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</si>
  <si>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</si>
  <si>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</si>
  <si>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</si>
  <si>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</si>
  <si>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</si>
  <si>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</si>
  <si>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</si>
  <si>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</si>
  <si>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</si>
  <si>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</si>
  <si>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</si>
  <si>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</si>
  <si>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</si>
  <si>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</si>
  <si>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</si>
  <si>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</si>
  <si>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</si>
  <si>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</si>
  <si>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</si>
  <si>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</si>
  <si>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</si>
  <si>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</si>
  <si>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</si>
  <si>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</si>
  <si>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</si>
  <si>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</si>
  <si>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</si>
  <si>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</si>
  <si>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</si>
  <si>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</si>
  <si>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</si>
  <si>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</si>
  <si>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</si>
  <si>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</si>
  <si>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</si>
  <si>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</si>
  <si>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</si>
  <si>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</si>
  <si>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</si>
  <si>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</si>
  <si>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</si>
  <si>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</si>
  <si>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</si>
  <si>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</si>
  <si>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</si>
  <si>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</si>
  <si>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</si>
  <si>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</si>
  <si>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</si>
  <si>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</si>
  <si>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</si>
  <si>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</si>
  <si>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</si>
  <si>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</si>
  <si>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</si>
  <si>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</si>
  <si>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</si>
  <si>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</si>
  <si>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</si>
  <si>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</si>
  <si>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</si>
  <si>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</si>
  <si>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</si>
  <si>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</si>
  <si>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</si>
  <si>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</si>
  <si>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</si>
  <si>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</si>
  <si>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</si>
  <si>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</si>
  <si>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</si>
  <si>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</si>
  <si>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</si>
  <si>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</si>
  <si>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</si>
  <si>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</si>
  <si>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</si>
  <si>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</si>
  <si>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</si>
  <si>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</si>
  <si>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</si>
  <si>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</si>
  <si>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</si>
  <si>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</si>
  <si>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</si>
  <si>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</si>
  <si>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</si>
  <si>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</si>
  <si>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</si>
  <si>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</si>
  <si>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</si>
  <si>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</si>
  <si>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</si>
  <si>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</si>
  <si>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</si>
  <si>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</si>
  <si>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</si>
  <si>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</si>
  <si>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</si>
  <si>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</si>
  <si>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</si>
  <si>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</si>
  <si>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</si>
  <si>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</si>
  <si>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</si>
  <si>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</si>
  <si>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</si>
  <si>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</si>
  <si>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</si>
  <si>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</si>
  <si>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</si>
  <si>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</si>
  <si>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</si>
  <si>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</si>
  <si>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</si>
  <si>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</si>
  <si>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</si>
  <si>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</si>
  <si>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</si>
  <si>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</si>
  <si>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</si>
  <si>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</si>
  <si>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</si>
  <si>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</si>
  <si>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</si>
  <si>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</si>
  <si>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</si>
  <si>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</si>
  <si>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</si>
  <si>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</si>
  <si>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</si>
  <si>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</si>
  <si>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</si>
  <si>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</si>
  <si>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</si>
  <si>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</si>
  <si>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</si>
  <si>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</si>
  <si>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</si>
  <si>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</si>
  <si>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</si>
  <si>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</si>
  <si>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</si>
  <si>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</si>
  <si>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</si>
  <si>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</si>
  <si>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</si>
  <si>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</si>
  <si>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</si>
  <si>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</si>
  <si>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</si>
  <si>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</si>
  <si>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</si>
  <si>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</si>
  <si>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</si>
  <si>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</si>
  <si>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</si>
  <si>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</si>
  <si>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</si>
  <si>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</si>
  <si>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</si>
  <si>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</si>
  <si>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</si>
  <si>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</si>
  <si>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</si>
  <si>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</si>
  <si>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</si>
  <si>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</si>
  <si>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</si>
  <si>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</si>
  <si>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</si>
  <si>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</si>
  <si>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</si>
  <si>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</si>
  <si>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</si>
  <si>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</si>
  <si>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</si>
  <si>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</si>
  <si>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</si>
  <si>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</si>
  <si>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</si>
  <si>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</si>
  <si>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</si>
  <si>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</si>
  <si>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</si>
  <si>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</si>
  <si>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</si>
  <si>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</si>
  <si>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</si>
  <si>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</si>
  <si>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</si>
  <si>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</si>
  <si>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</si>
  <si>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</si>
  <si>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</si>
  <si>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</si>
  <si>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</si>
  <si>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</si>
  <si>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</si>
  <si>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</si>
  <si>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</si>
  <si>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</si>
  <si>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</si>
  <si>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</si>
  <si>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</si>
  <si>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</si>
  <si>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</si>
  <si>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</si>
  <si>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</si>
  <si>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</si>
  <si>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</si>
  <si>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</si>
  <si>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</si>
  <si>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</si>
  <si>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</si>
  <si>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</si>
  <si>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</si>
  <si>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</si>
  <si>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</si>
  <si>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</si>
  <si>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</si>
  <si>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</si>
  <si>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</si>
  <si>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</si>
  <si>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</si>
  <si>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</si>
  <si>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</si>
  <si>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</si>
  <si>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</si>
  <si>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</si>
  <si>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</si>
  <si>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</si>
  <si>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</si>
  <si>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</si>
  <si>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</si>
  <si>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</si>
  <si>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</si>
  <si>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</si>
  <si>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</si>
  <si>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</si>
  <si>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</si>
  <si>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</si>
  <si>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</si>
  <si>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</si>
  <si>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</si>
  <si>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</si>
  <si>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</si>
  <si>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</si>
  <si>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</si>
  <si>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</si>
  <si>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</si>
  <si>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</si>
  <si>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</si>
  <si>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</si>
  <si>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</si>
  <si>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</si>
  <si>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</si>
  <si>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</si>
  <si>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</si>
  <si>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</si>
  <si>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</si>
  <si>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</si>
  <si>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</si>
  <si>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</si>
  <si>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</si>
  <si>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</si>
  <si>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</si>
  <si>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</si>
  <si>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</si>
  <si>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</si>
  <si>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</si>
  <si>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</si>
  <si>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</si>
  <si>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</si>
  <si>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</si>
  <si>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</si>
  <si>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</si>
  <si>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</si>
  <si>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</si>
  <si>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</si>
  <si>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</si>
  <si>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</si>
  <si>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</si>
  <si>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</si>
  <si>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</si>
  <si>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</si>
  <si>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</si>
  <si>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</si>
  <si>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</si>
  <si>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</si>
  <si>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</si>
  <si>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</si>
  <si>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</si>
  <si>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</si>
  <si>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</si>
  <si>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</si>
  <si>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</si>
  <si>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</si>
  <si>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</si>
  <si>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</si>
  <si>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</si>
  <si>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</si>
  <si>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</si>
  <si>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</si>
  <si>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</si>
  <si>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</si>
  <si>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</si>
  <si>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</si>
  <si>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</si>
  <si>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</si>
  <si>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</si>
  <si>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</si>
  <si>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</si>
  <si>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</si>
  <si>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</si>
  <si>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</si>
  <si>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</si>
  <si>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</si>
  <si>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</si>
  <si>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</si>
  <si>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</si>
  <si>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</si>
  <si>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</si>
  <si>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</si>
  <si>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</si>
  <si>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</si>
  <si>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</si>
  <si>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</si>
  <si>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</si>
  <si>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</si>
  <si>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</si>
  <si>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</si>
  <si>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</si>
  <si>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</si>
  <si>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</si>
  <si>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</si>
  <si>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</si>
  <si>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</si>
  <si>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</si>
  <si>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</si>
  <si>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</si>
  <si>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</si>
  <si>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</si>
  <si>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</si>
  <si>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</si>
  <si>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</si>
  <si>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</si>
  <si>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</si>
  <si>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</si>
  <si>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</si>
  <si>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</si>
  <si>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</si>
  <si>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</si>
  <si>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</si>
  <si>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</si>
  <si>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</si>
  <si>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</si>
  <si>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</si>
  <si>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</si>
  <si>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</si>
  <si>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</si>
  <si>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</si>
  <si>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</si>
  <si>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</si>
  <si>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</si>
  <si>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</si>
  <si>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</si>
  <si>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</si>
  <si>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</si>
  <si>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</si>
  <si>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</si>
  <si>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</si>
  <si>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</si>
  <si>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</si>
  <si>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</si>
  <si>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</si>
  <si>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</si>
  <si>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</si>
  <si>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</si>
  <si>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</si>
  <si>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</si>
  <si>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</si>
  <si>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</si>
  <si>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</si>
  <si>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</si>
  <si>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</si>
  <si>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</si>
  <si>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</si>
  <si>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</si>
  <si>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</si>
  <si>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</si>
  <si>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</si>
  <si>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</si>
  <si>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</si>
  <si>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</si>
  <si>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</si>
  <si>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</si>
  <si>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</si>
  <si>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</si>
  <si>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</si>
  <si>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</si>
  <si>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</si>
  <si>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</si>
  <si>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</si>
  <si>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</si>
  <si>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</si>
  <si>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</si>
  <si>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</si>
  <si>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</si>
  <si>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</si>
  <si>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</si>
  <si>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</si>
  <si>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</si>
  <si>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</si>
  <si>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</si>
  <si>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</si>
  <si>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</si>
  <si>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</si>
  <si>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</si>
  <si>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</si>
  <si>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</si>
  <si>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</si>
  <si>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</si>
  <si>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</si>
  <si>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</si>
  <si>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</si>
  <si>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</si>
  <si>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</si>
  <si>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</si>
  <si>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</si>
  <si>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</si>
  <si>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</si>
  <si>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</si>
  <si>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</si>
  <si>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</si>
  <si>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</si>
  <si>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</si>
  <si>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</si>
  <si>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</si>
  <si>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</si>
  <si>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</si>
  <si>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</si>
  <si>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</si>
  <si>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</si>
  <si>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</si>
  <si>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</si>
  <si>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</si>
  <si>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</si>
  <si>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</si>
  <si>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</si>
  <si>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</si>
  <si>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</si>
  <si>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</si>
  <si>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</si>
  <si>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</si>
  <si>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</si>
  <si>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</si>
  <si>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</si>
  <si>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</si>
  <si>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</si>
  <si>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</si>
  <si>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</si>
  <si>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</si>
  <si>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</si>
  <si>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</si>
  <si>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</si>
  <si>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</si>
  <si>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</si>
  <si>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</si>
  <si>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</si>
  <si>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</si>
  <si>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</si>
  <si>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</si>
  <si>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</si>
  <si>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</si>
  <si>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</si>
  <si>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</si>
  <si>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</si>
  <si>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</si>
  <si>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</si>
  <si>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</si>
  <si>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</si>
  <si>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</si>
  <si>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</si>
  <si>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</si>
  <si>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</si>
  <si>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</si>
  <si>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</si>
  <si>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</si>
  <si>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</si>
  <si>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</si>
  <si>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</si>
  <si>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</si>
  <si>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</si>
  <si>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</si>
  <si>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</si>
  <si>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</si>
  <si>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</si>
  <si>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</si>
  <si>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</si>
  <si>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</si>
  <si>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</si>
  <si>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</si>
  <si>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</si>
  <si>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</si>
  <si>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</si>
  <si>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</si>
  <si>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</si>
  <si>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</si>
  <si>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</si>
  <si>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</si>
  <si>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</si>
  <si>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</si>
  <si>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</si>
  <si>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</si>
  <si>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</si>
  <si>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</si>
  <si>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</si>
  <si>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</si>
  <si>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</si>
  <si>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</si>
  <si>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</si>
  <si>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</si>
  <si>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</si>
  <si>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</si>
  <si>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</si>
  <si>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</si>
  <si>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</si>
  <si>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</si>
  <si>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</si>
  <si>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</si>
  <si>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</si>
  <si>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</si>
  <si>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</si>
  <si>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</si>
  <si>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</si>
  <si>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</si>
  <si>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</si>
  <si>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</si>
  <si>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</si>
  <si>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</si>
  <si>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</si>
  <si>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</si>
  <si>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</si>
  <si>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</si>
  <si>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</si>
  <si>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</si>
  <si>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</si>
  <si>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</si>
  <si>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</si>
  <si>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</si>
  <si>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</si>
  <si>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</si>
  <si>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</si>
  <si>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</si>
  <si>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</si>
  <si>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</si>
  <si>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</si>
  <si>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</si>
  <si>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</si>
  <si>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</si>
  <si>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</si>
  <si>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</si>
  <si>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</si>
  <si>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</si>
  <si>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</si>
  <si>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</si>
  <si>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</si>
  <si>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</si>
  <si>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</si>
  <si>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</si>
  <si>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</si>
  <si>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</si>
  <si>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</si>
  <si>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</si>
  <si>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</si>
  <si>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</si>
  <si>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</si>
  <si>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</si>
  <si>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</si>
  <si>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</si>
  <si>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</si>
  <si>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</si>
  <si>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</si>
  <si>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</si>
  <si>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</si>
  <si>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</si>
  <si>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</si>
  <si>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</si>
  <si>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</si>
  <si>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</si>
  <si>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</si>
  <si>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</si>
  <si>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</si>
  <si>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</si>
  <si>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</si>
  <si>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</si>
  <si>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</si>
  <si>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</si>
  <si>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</si>
  <si>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</si>
  <si>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</si>
  <si>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</si>
  <si>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</si>
  <si>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</si>
  <si>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</si>
  <si>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</si>
  <si>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</si>
  <si>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</si>
  <si>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</si>
  <si>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</si>
  <si>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</si>
  <si>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</si>
  <si>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</si>
  <si>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</si>
  <si>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</si>
  <si>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</si>
  <si>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</si>
  <si>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</si>
  <si>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</si>
  <si>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</si>
  <si>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</si>
  <si>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</si>
  <si>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</si>
  <si>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</si>
  <si>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</si>
  <si>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</si>
  <si>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</si>
  <si>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</si>
  <si>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</si>
  <si>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</si>
  <si>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</si>
  <si>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</si>
  <si>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</si>
  <si>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</si>
  <si>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</si>
  <si>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</si>
  <si>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</si>
  <si>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</si>
  <si>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</si>
  <si>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</si>
  <si>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</si>
  <si>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</si>
  <si>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</si>
  <si>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</si>
  <si>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</si>
  <si>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</si>
  <si>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</si>
  <si>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</si>
  <si>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</si>
  <si>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</si>
  <si>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</si>
  <si>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</si>
  <si>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</si>
  <si>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</si>
  <si>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</si>
  <si>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</si>
  <si>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</si>
  <si>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</si>
  <si>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</si>
  <si>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</si>
  <si>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</si>
  <si>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</si>
  <si>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</si>
  <si>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</si>
  <si>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</si>
  <si>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</si>
  <si>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</si>
  <si>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</si>
  <si>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</si>
  <si>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</si>
  <si>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</si>
  <si>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</si>
  <si>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</si>
  <si>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</si>
  <si>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</si>
  <si>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</si>
  <si>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</si>
  <si>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</si>
  <si>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</si>
  <si>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</si>
  <si>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</si>
  <si>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</si>
  <si>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</si>
  <si>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</si>
  <si>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</si>
  <si>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</si>
  <si>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</si>
  <si>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</si>
  <si>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</si>
  <si>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</si>
  <si>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</si>
  <si>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</si>
  <si>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</si>
  <si>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</si>
  <si>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</si>
  <si>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</si>
  <si>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</si>
  <si>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</si>
  <si>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</si>
  <si>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</si>
  <si>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</si>
  <si>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</si>
  <si>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</si>
  <si>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</si>
  <si>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</si>
  <si>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</si>
  <si>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</si>
  <si>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</si>
  <si>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</si>
  <si>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</si>
  <si>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</si>
  <si>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</si>
  <si>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</si>
  <si>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</si>
  <si>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</si>
  <si>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</si>
  <si>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</si>
  <si>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</si>
  <si>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</si>
  <si>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</si>
  <si>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</si>
  <si>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</si>
  <si>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</si>
  <si>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</si>
  <si>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</si>
  <si>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</si>
  <si>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</si>
  <si>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</si>
  <si>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</si>
  <si>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</si>
  <si>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</si>
  <si>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</si>
  <si>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</si>
  <si>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</si>
  <si>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</si>
  <si>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</si>
  <si>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</si>
  <si>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</si>
  <si>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</si>
  <si>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</si>
  <si>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</si>
  <si>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</si>
  <si>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</si>
  <si>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</si>
  <si>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</si>
  <si>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</si>
  <si>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</si>
  <si>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</si>
  <si>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</si>
  <si>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</si>
  <si>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</si>
  <si>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</si>
  <si>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</si>
  <si>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</si>
  <si>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</si>
  <si>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</si>
  <si>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</si>
  <si>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</si>
  <si>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</si>
  <si>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</si>
  <si>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</si>
  <si>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</si>
  <si>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</si>
  <si>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</si>
  <si>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</si>
  <si>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</si>
  <si>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</si>
  <si>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</si>
  <si>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</si>
  <si>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</si>
  <si>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</si>
  <si>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</si>
  <si>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</si>
  <si>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</si>
  <si>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</si>
  <si>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</si>
  <si>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</si>
  <si>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</si>
  <si>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</si>
  <si>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</si>
  <si>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</si>
  <si>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</si>
  <si>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</si>
  <si>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</si>
  <si>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</si>
  <si>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</si>
  <si>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</si>
  <si>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</si>
  <si>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</si>
  <si>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</si>
  <si>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</si>
  <si>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</si>
  <si>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</si>
  <si>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</si>
  <si>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</si>
  <si>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</si>
  <si>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</si>
  <si>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</si>
  <si>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</si>
  <si>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</si>
  <si>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</si>
  <si>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</si>
  <si>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</si>
  <si>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</si>
  <si>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</si>
  <si>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</si>
  <si>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</si>
  <si>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</si>
  <si>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</si>
  <si>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</si>
  <si>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</si>
  <si>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</si>
  <si>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</si>
  <si>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</si>
  <si>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</si>
  <si>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</si>
  <si>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</si>
  <si>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</si>
  <si>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</si>
  <si>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</si>
  <si>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</si>
  <si>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</si>
  <si>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</si>
  <si>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</si>
  <si>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</si>
  <si>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</si>
  <si>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</si>
  <si>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</si>
  <si>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</si>
  <si>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</si>
  <si>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</si>
  <si>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</si>
  <si>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</si>
  <si>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</si>
  <si>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</si>
  <si>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</si>
  <si>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</si>
  <si>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</si>
  <si>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</si>
  <si>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</si>
  <si>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</si>
  <si>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</si>
  <si>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</si>
  <si>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</si>
  <si>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</si>
  <si>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</si>
  <si>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</si>
  <si>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</si>
  <si>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</si>
  <si>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</si>
  <si>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</si>
  <si>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</si>
  <si>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</si>
  <si>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</si>
  <si>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</si>
  <si>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</si>
  <si>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</si>
  <si>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</si>
  <si>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</si>
  <si>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</si>
  <si>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</si>
  <si>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</si>
  <si>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</si>
  <si>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</si>
  <si>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</si>
  <si>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</si>
  <si>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</si>
  <si>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</si>
  <si>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</si>
  <si>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</si>
  <si>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</si>
  <si>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</si>
  <si>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</si>
  <si>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</si>
  <si>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</si>
  <si>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</si>
  <si>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</si>
  <si>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</si>
  <si>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</si>
  <si>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</si>
  <si>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</si>
  <si>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</si>
  <si>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</si>
  <si>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</si>
  <si>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</si>
  <si>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</si>
  <si>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</si>
  <si>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</si>
  <si>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</si>
  <si>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</si>
  <si>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</si>
  <si>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</si>
  <si>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</si>
  <si>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</si>
  <si>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</si>
  <si>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</si>
  <si>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</si>
  <si>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</si>
  <si>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</si>
  <si>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</si>
  <si>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</si>
  <si>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</si>
  <si>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</si>
  <si>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</si>
  <si>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</si>
  <si>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</si>
  <si>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</si>
  <si>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</si>
  <si>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</si>
  <si>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</si>
  <si>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</si>
  <si>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</si>
  <si>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</si>
  <si>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</si>
  <si>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</si>
  <si>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</si>
  <si>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</si>
  <si>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</si>
  <si>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</si>
  <si>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</si>
  <si>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</si>
  <si>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</si>
  <si>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</si>
  <si>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</si>
  <si>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</si>
  <si>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</si>
  <si>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</si>
  <si>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</si>
  <si>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</si>
  <si>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</si>
  <si>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</si>
  <si>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</si>
  <si>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</si>
  <si>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</si>
  <si>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</si>
  <si>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</si>
  <si>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</si>
  <si>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</si>
  <si>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</si>
  <si>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</si>
  <si>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</si>
  <si>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</si>
  <si>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</si>
  <si>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</si>
  <si>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</si>
  <si>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</si>
  <si>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</si>
  <si>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</si>
  <si>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</si>
  <si>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</si>
  <si>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</si>
  <si>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</si>
  <si>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</si>
  <si>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</si>
  <si>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</si>
  <si>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</si>
  <si>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</si>
  <si>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</si>
  <si>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</si>
  <si>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</si>
  <si>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</si>
  <si>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</si>
  <si>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</si>
  <si>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</si>
  <si>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</si>
  <si>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</si>
  <si>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</si>
  <si>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</si>
  <si>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</si>
  <si>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</si>
  <si>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</si>
  <si>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</si>
  <si>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</si>
  <si>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</si>
  <si>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</si>
  <si>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</si>
  <si>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</si>
  <si>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</si>
  <si>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</si>
  <si>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</si>
  <si>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</si>
  <si>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</si>
  <si>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</si>
  <si>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</si>
  <si>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</si>
  <si>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</si>
  <si>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</si>
  <si>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</si>
  <si>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</si>
  <si>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</si>
  <si>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</si>
  <si>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</si>
  <si>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</si>
  <si>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</si>
  <si>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</si>
  <si>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</si>
  <si>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</si>
  <si>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</si>
  <si>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</si>
  <si>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</si>
  <si>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</si>
  <si>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</si>
  <si>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</si>
  <si>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</si>
  <si>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</si>
  <si>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</si>
  <si>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</si>
  <si>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</si>
  <si>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</si>
  <si>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</si>
  <si>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</si>
  <si>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</si>
  <si>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</si>
  <si>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</si>
  <si>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</si>
  <si>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</si>
  <si>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</si>
  <si>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</si>
  <si>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</si>
  <si>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</si>
  <si>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</si>
  <si>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</si>
  <si>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</si>
  <si>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</si>
  <si>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</si>
  <si>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</si>
  <si>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</si>
  <si>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</si>
  <si>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</si>
  <si>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</si>
  <si>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</si>
  <si>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</si>
  <si>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</si>
  <si>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</si>
  <si>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</si>
  <si>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</si>
  <si>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</si>
  <si>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</si>
  <si>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</si>
  <si>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</si>
  <si>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</si>
  <si>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</si>
  <si>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</si>
  <si>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</si>
  <si>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</si>
  <si>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</si>
  <si>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</si>
  <si>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</si>
  <si>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</si>
  <si>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</si>
  <si>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</si>
  <si>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</si>
  <si>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</si>
  <si>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</si>
  <si>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</si>
  <si>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</si>
  <si>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</si>
  <si>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</si>
  <si>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</si>
  <si>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</si>
  <si>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</si>
  <si>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</si>
  <si>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</si>
  <si>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</si>
  <si>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</si>
  <si>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</si>
  <si>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</si>
  <si>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</si>
  <si>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</si>
  <si>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</si>
  <si>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</si>
  <si>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</si>
  <si>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</si>
  <si>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</si>
  <si>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</si>
  <si>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</si>
  <si>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</si>
  <si>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</si>
  <si>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</si>
  <si>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</si>
  <si>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</si>
  <si>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</si>
  <si>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</si>
  <si>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</si>
  <si>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</si>
  <si>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</si>
  <si>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</si>
  <si>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</si>
  <si>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</si>
  <si>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</si>
  <si>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</si>
  <si>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</si>
  <si>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</si>
  <si>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</si>
  <si>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</si>
  <si>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</si>
  <si>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</si>
  <si>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</si>
  <si>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</si>
  <si>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</si>
  <si>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</si>
  <si>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</si>
  <si>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</si>
  <si>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</si>
  <si>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</si>
  <si>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</si>
  <si>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</si>
  <si>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</si>
  <si>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</si>
  <si>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</si>
  <si>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</si>
  <si>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</si>
  <si>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</si>
  <si>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</si>
  <si>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</si>
  <si>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</si>
  <si>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</si>
  <si>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</si>
  <si>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</si>
  <si>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</si>
  <si>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</si>
  <si>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</si>
  <si>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</si>
  <si>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</si>
  <si>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</si>
  <si>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</si>
  <si>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</si>
  <si>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</si>
  <si>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</si>
  <si>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</si>
  <si>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</si>
  <si>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</si>
  <si>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</si>
  <si>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</si>
  <si>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</si>
  <si>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</si>
  <si>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</si>
  <si>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</si>
  <si>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</si>
  <si>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</si>
  <si>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</si>
  <si>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</si>
  <si>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</si>
  <si>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</si>
  <si>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</si>
  <si>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</si>
  <si>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</si>
  <si>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</si>
  <si>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</si>
  <si>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</si>
  <si>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</si>
  <si>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</si>
  <si>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</si>
  <si>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</si>
  <si>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</si>
  <si>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</si>
  <si>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</si>
  <si>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</si>
  <si>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</si>
  <si>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</si>
  <si>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</si>
  <si>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</si>
  <si>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</si>
  <si>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</si>
  <si>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</si>
  <si>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</si>
  <si>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</si>
  <si>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</si>
  <si>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</si>
  <si>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</si>
  <si>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</si>
  <si>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</si>
  <si>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</si>
  <si>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</si>
  <si>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</si>
  <si>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</si>
  <si>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</si>
  <si>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</si>
  <si>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</si>
  <si>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</si>
  <si>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</si>
  <si>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</si>
  <si>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</si>
  <si>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</si>
  <si>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</si>
  <si>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</si>
  <si>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</si>
  <si>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</si>
  <si>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</si>
  <si>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</si>
  <si>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</si>
  <si>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</si>
  <si>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</si>
  <si>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</si>
  <si>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</si>
  <si>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</si>
  <si>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</si>
  <si>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</si>
  <si>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</si>
  <si>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</si>
  <si>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</si>
  <si>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</si>
  <si>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</si>
  <si>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</si>
  <si>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</si>
  <si>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</si>
  <si>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</si>
  <si>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</si>
  <si>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</si>
  <si>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</si>
  <si>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</si>
  <si>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</si>
  <si>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</si>
  <si>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</si>
  <si>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</si>
  <si>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</si>
  <si>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</si>
  <si>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</si>
  <si>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</si>
  <si>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</si>
  <si>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</si>
  <si>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</si>
  <si>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</si>
  <si>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</si>
  <si>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</si>
  <si>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</si>
  <si>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</si>
  <si>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</si>
  <si>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</si>
  <si>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</si>
  <si>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</si>
  <si>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</si>
  <si>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</si>
  <si>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</si>
  <si>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</si>
  <si>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</si>
  <si>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</si>
  <si>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</si>
  <si>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</si>
  <si>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</si>
  <si>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</si>
  <si>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</si>
  <si>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</si>
  <si>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</si>
  <si>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</si>
  <si>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</si>
  <si>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</si>
  <si>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</si>
  <si>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</si>
  <si>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</si>
  <si>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</si>
  <si>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</si>
  <si>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</si>
  <si>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</si>
  <si>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</si>
  <si>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</si>
  <si>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</si>
  <si>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</si>
  <si>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</si>
  <si>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</si>
  <si>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</si>
  <si>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</si>
  <si>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</si>
  <si>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</si>
  <si>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</si>
  <si>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</si>
  <si>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</si>
  <si>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</si>
  <si>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</si>
  <si>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</si>
  <si>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</si>
  <si>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</si>
  <si>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</si>
  <si>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</si>
  <si>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</si>
  <si>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</si>
  <si>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</si>
  <si>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</si>
  <si>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</si>
  <si>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</si>
  <si>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</si>
  <si>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</si>
  <si>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</si>
  <si>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</si>
  <si>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</si>
  <si>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</si>
  <si>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</si>
  <si>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</si>
  <si>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</si>
  <si>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</si>
  <si>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</si>
  <si>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</si>
  <si>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</si>
  <si>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</si>
  <si>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</si>
  <si>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</si>
  <si>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</si>
  <si>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</si>
  <si>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</si>
  <si>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</si>
  <si>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</si>
  <si>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</si>
  <si>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</si>
  <si>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</si>
  <si>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</si>
  <si>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</si>
  <si>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</si>
  <si>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</si>
  <si>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</si>
  <si>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</si>
  <si>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</si>
  <si>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</si>
  <si>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</si>
  <si>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</si>
  <si>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</si>
  <si>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</si>
  <si>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</si>
  <si>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</si>
  <si>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</si>
  <si>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</si>
  <si>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</si>
  <si>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</si>
  <si>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</si>
  <si>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</si>
  <si>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</si>
  <si>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</si>
  <si>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</si>
  <si>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</si>
  <si>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</si>
  <si>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</si>
  <si>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</si>
  <si>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</si>
  <si>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</si>
  <si>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</si>
  <si>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</si>
  <si>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</si>
  <si>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</si>
  <si>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</si>
  <si>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</si>
  <si>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</si>
  <si>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</si>
  <si>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</si>
  <si>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</si>
  <si>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</si>
  <si>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</si>
  <si>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</si>
  <si>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</si>
  <si>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</si>
  <si>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</si>
  <si>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</si>
  <si>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</si>
  <si>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</si>
  <si>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</si>
  <si>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</si>
  <si>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</si>
  <si>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</si>
  <si>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</si>
  <si>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</si>
  <si>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</si>
  <si>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</si>
  <si>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</si>
  <si>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</si>
  <si>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</si>
  <si>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</si>
  <si>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</si>
  <si>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</si>
  <si>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</si>
  <si>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</si>
  <si>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</si>
  <si>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</si>
  <si>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</si>
  <si>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</si>
  <si>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</si>
  <si>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</si>
  <si>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</si>
  <si>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</si>
  <si>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</si>
  <si>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</si>
  <si>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</si>
  <si>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</si>
  <si>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</si>
  <si>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</si>
  <si>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</si>
  <si>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</si>
  <si>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</si>
  <si>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</si>
  <si>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</si>
  <si>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</si>
  <si>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</si>
  <si>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</si>
  <si>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</si>
  <si>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</si>
  <si>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</si>
  <si>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</si>
  <si>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</si>
  <si>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</si>
  <si>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</si>
  <si>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</si>
  <si>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</si>
  <si>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</si>
  <si>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</si>
  <si>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</si>
  <si>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</si>
  <si>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</si>
  <si>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</si>
  <si>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</si>
  <si>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</si>
  <si>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</si>
  <si>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</si>
  <si>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</si>
  <si>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</si>
  <si>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</si>
  <si>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</si>
  <si>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</si>
  <si>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</si>
  <si>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</si>
  <si>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</si>
  <si>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</si>
  <si>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</si>
  <si>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</si>
  <si>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</si>
  <si>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</si>
  <si>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</si>
  <si>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</si>
  <si>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</si>
  <si>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</si>
  <si>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</si>
  <si>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</si>
  <si>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</si>
  <si>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</si>
  <si>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</si>
  <si>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</si>
  <si>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</si>
  <si>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</si>
  <si>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</si>
  <si>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</si>
  <si>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</si>
  <si>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</si>
  <si>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</si>
  <si>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</si>
  <si>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</si>
  <si>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</si>
  <si>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</si>
  <si>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</si>
  <si>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</si>
  <si>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</si>
  <si>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</si>
  <si>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</si>
  <si>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</si>
  <si>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</si>
  <si>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</si>
  <si>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</si>
  <si>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</si>
  <si>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</si>
  <si>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</si>
  <si>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</si>
  <si>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</si>
  <si>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</si>
  <si>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</si>
  <si>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</si>
  <si>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</si>
  <si>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</si>
  <si>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</si>
  <si>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</si>
  <si>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</si>
  <si>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</si>
  <si>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</si>
  <si>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</si>
  <si>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</si>
  <si>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</si>
  <si>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</si>
  <si>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</si>
  <si>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</si>
  <si>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</si>
  <si>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</si>
  <si>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</si>
  <si>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</si>
  <si>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</si>
  <si>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</si>
  <si>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</si>
  <si>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</si>
  <si>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</si>
  <si>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</si>
  <si>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</si>
  <si>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</si>
  <si>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</si>
  <si>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</si>
  <si>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</si>
  <si>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</si>
  <si>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</si>
  <si>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</si>
  <si>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</si>
  <si>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</si>
  <si>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</si>
  <si>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</si>
  <si>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</si>
  <si>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</si>
  <si>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</si>
  <si>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</si>
  <si>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</si>
  <si>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</si>
  <si>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</si>
  <si>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</si>
  <si>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</si>
  <si>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</si>
  <si>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</si>
  <si>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</si>
  <si>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</si>
  <si>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</si>
  <si>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</si>
  <si>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</si>
  <si>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</si>
  <si>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</si>
  <si>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</si>
  <si>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</si>
  <si>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</si>
  <si>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</si>
  <si>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</si>
  <si>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</si>
  <si>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</si>
  <si>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</si>
  <si>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</si>
  <si>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</si>
  <si>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</si>
  <si>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</si>
  <si>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</si>
  <si>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</si>
  <si>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</si>
  <si>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</si>
  <si>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</si>
  <si>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</si>
  <si>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</si>
  <si>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</si>
  <si>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</si>
  <si>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</si>
  <si>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</si>
  <si>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</si>
  <si>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</si>
  <si>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</si>
  <si>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</si>
  <si>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</si>
  <si>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</si>
  <si>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</si>
  <si>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</si>
  <si>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</si>
  <si>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</si>
  <si>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</si>
  <si>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</si>
  <si>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</si>
  <si>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</si>
  <si>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</si>
  <si>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</si>
  <si>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</si>
  <si>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</si>
  <si>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</si>
  <si>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</si>
  <si>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</si>
  <si>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</si>
  <si>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</si>
  <si>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</si>
  <si>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</si>
  <si>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</si>
  <si>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</si>
  <si>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</si>
  <si>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</si>
  <si>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</si>
  <si>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</si>
  <si>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</si>
  <si>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</si>
  <si>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</si>
  <si>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</si>
  <si>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</si>
  <si>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</si>
  <si>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</si>
  <si>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</si>
  <si>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</si>
  <si>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</si>
  <si>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</si>
  <si>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</si>
  <si>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</si>
  <si>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</si>
  <si>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</si>
  <si>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</si>
  <si>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</si>
  <si>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</si>
  <si>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</si>
  <si>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</si>
  <si>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</si>
  <si>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</si>
  <si>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</si>
  <si>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</si>
  <si>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</si>
  <si>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</si>
  <si>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</si>
  <si>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</si>
  <si>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</si>
  <si>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</si>
  <si>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</si>
  <si>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</si>
  <si>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</si>
  <si>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</si>
  <si>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</si>
  <si>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</si>
  <si>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</si>
  <si>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</si>
  <si>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</si>
  <si>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</si>
  <si>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</si>
  <si>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</si>
  <si>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</si>
  <si>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</si>
  <si>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</si>
  <si>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</si>
  <si>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</si>
  <si>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</si>
  <si>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</si>
  <si>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</si>
  <si>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</si>
  <si>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</si>
  <si>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</si>
  <si>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</si>
  <si>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</si>
  <si>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</si>
  <si>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</si>
  <si>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</si>
  <si>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</si>
  <si>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</si>
  <si>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</si>
  <si>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</si>
  <si>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</si>
  <si>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</si>
  <si>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</si>
  <si>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</si>
  <si>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</si>
  <si>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</si>
  <si>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</si>
  <si>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</si>
  <si>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</si>
  <si>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</si>
  <si>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</si>
  <si>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</si>
  <si>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</si>
  <si>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</si>
  <si>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</si>
  <si>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</si>
  <si>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</si>
  <si>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</si>
  <si>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</si>
  <si>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</si>
  <si>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</si>
  <si>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</si>
  <si>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</si>
  <si>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</si>
  <si>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</si>
  <si>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</si>
  <si>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</si>
  <si>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</si>
  <si>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</si>
  <si>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</si>
  <si>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</si>
  <si>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</si>
  <si>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</si>
  <si>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</si>
  <si>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</si>
  <si>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</si>
  <si>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</si>
  <si>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</si>
  <si>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</si>
  <si>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</si>
  <si>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</si>
  <si>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</si>
  <si>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</si>
  <si>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</si>
  <si>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</si>
  <si>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</si>
  <si>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</si>
  <si>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</si>
  <si>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</si>
  <si>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</si>
  <si>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</si>
  <si>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</si>
  <si>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</si>
  <si>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</si>
  <si>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</si>
  <si>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</si>
  <si>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</si>
  <si>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</si>
  <si>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</si>
  <si>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</si>
  <si>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</si>
  <si>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</si>
  <si>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</si>
  <si>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</si>
  <si>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</si>
  <si>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</si>
  <si>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</si>
  <si>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</si>
  <si>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</si>
  <si>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</si>
  <si>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</si>
  <si>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</si>
  <si>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</si>
  <si>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</si>
  <si>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</si>
  <si>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</si>
  <si>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</si>
  <si>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</si>
  <si>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</si>
  <si>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</si>
  <si>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</si>
  <si>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</si>
  <si>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</si>
  <si>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</si>
  <si>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</si>
  <si>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</si>
  <si>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</si>
  <si>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</si>
  <si>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</si>
  <si>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</si>
  <si>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</si>
  <si>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</si>
  <si>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</si>
  <si>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</si>
  <si>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</si>
  <si>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</si>
  <si>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</si>
  <si>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</si>
  <si>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</si>
  <si>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</si>
  <si>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</si>
  <si>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</si>
  <si>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</si>
  <si>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</si>
  <si>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</si>
  <si>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</si>
  <si>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</si>
  <si>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</si>
  <si>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</si>
  <si>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</si>
  <si>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</si>
  <si>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</si>
  <si>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</si>
  <si>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</si>
  <si>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</si>
  <si>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</si>
  <si>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</si>
  <si>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</si>
  <si>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</si>
  <si>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</si>
  <si>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</si>
  <si>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</si>
  <si>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</si>
  <si>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</si>
  <si>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</si>
  <si>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</si>
  <si>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</si>
  <si>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</si>
  <si>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</si>
  <si>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</si>
  <si>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</si>
  <si>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</si>
  <si>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</si>
  <si>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</si>
  <si>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</si>
  <si>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</si>
  <si>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</si>
  <si>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</si>
  <si>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</si>
  <si>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</si>
  <si>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</si>
  <si>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</si>
  <si>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</si>
  <si>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</si>
  <si>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</si>
  <si>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</si>
  <si>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</si>
  <si>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</si>
  <si>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</si>
  <si>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</si>
  <si>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</si>
  <si>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</si>
  <si>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</si>
  <si>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</si>
  <si>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</si>
  <si>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</si>
  <si>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</si>
  <si>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</si>
  <si>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</si>
  <si>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</si>
  <si>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</si>
  <si>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</si>
  <si>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</si>
  <si>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</si>
  <si>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</si>
  <si>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</si>
  <si>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</si>
  <si>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</si>
  <si>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</si>
  <si>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</si>
  <si>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</si>
  <si>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</si>
  <si>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</si>
  <si>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</si>
  <si>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</si>
  <si>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</si>
  <si>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</si>
  <si>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</si>
  <si>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</si>
  <si>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</si>
  <si>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</si>
  <si>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</si>
  <si>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</si>
  <si>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</si>
  <si>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</si>
  <si>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</si>
  <si>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</si>
  <si>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</si>
  <si>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</si>
  <si>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</si>
  <si>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</si>
  <si>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</si>
  <si>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</si>
  <si>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</si>
  <si>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</si>
  <si>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</si>
  <si>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</si>
  <si>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</si>
  <si>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</si>
  <si>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</si>
  <si>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</si>
  <si>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</si>
  <si>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</si>
  <si>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</si>
  <si>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</si>
  <si>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</si>
  <si>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</si>
  <si>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</si>
  <si>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</si>
  <si>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</si>
  <si>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</si>
  <si>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</si>
  <si>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</si>
  <si>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</si>
  <si>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</si>
  <si>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</si>
  <si>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</si>
  <si>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</si>
  <si>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</si>
  <si>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</si>
  <si>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</si>
  <si>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</si>
  <si>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</si>
  <si>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</si>
  <si>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</si>
  <si>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</si>
  <si>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</si>
  <si>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</si>
  <si>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</si>
  <si>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</si>
  <si>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</si>
  <si>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</si>
  <si>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</si>
  <si>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</si>
  <si>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</si>
  <si>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</si>
  <si>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</si>
  <si>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</si>
  <si>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</si>
  <si>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</si>
  <si>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</si>
  <si>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</si>
  <si>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</si>
  <si>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</si>
  <si>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</si>
  <si>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</si>
  <si>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</si>
  <si>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</si>
  <si>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</si>
  <si>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</si>
  <si>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</si>
  <si>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</si>
  <si>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</si>
  <si>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</si>
  <si>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</si>
  <si>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</si>
  <si>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</si>
  <si>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</si>
  <si>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</si>
  <si>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</si>
  <si>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</si>
  <si>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</si>
  <si>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</si>
  <si>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</si>
  <si>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</si>
  <si>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</si>
  <si>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</si>
  <si>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</si>
  <si>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</si>
  <si>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</si>
  <si>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</si>
  <si>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</si>
  <si>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</si>
  <si>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</si>
  <si>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</si>
  <si>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</si>
  <si>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</si>
  <si>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</si>
  <si>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</si>
  <si>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</si>
  <si>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</si>
  <si>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</si>
  <si>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</si>
  <si>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</si>
  <si>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</si>
  <si>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</si>
  <si>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</si>
  <si>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</si>
  <si>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</si>
  <si>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</si>
  <si>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</si>
  <si>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</si>
  <si>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</si>
  <si>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</si>
  <si>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</si>
  <si>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</si>
  <si>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</si>
  <si>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</si>
  <si>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</si>
  <si>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</si>
  <si>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</si>
  <si>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</si>
  <si>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</si>
  <si>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</si>
  <si>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</si>
  <si>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</si>
  <si>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</si>
  <si>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</si>
  <si>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</si>
  <si>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</si>
  <si>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</si>
  <si>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</si>
  <si>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</si>
  <si>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</si>
  <si>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</si>
  <si>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</si>
  <si>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</si>
  <si>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</si>
  <si>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</si>
  <si>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</si>
  <si>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</si>
  <si>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</si>
  <si>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</si>
  <si>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</si>
  <si>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</si>
  <si>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</si>
  <si>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</si>
  <si>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</si>
  <si>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</si>
  <si>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</si>
  <si>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</si>
  <si>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</si>
  <si>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</si>
  <si>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</si>
  <si>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</si>
  <si>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</si>
  <si>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</si>
  <si>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</si>
  <si>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</si>
  <si>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</si>
  <si>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</si>
  <si>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</si>
  <si>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</si>
  <si>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</si>
  <si>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</si>
  <si>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</si>
  <si>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</si>
  <si>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</si>
  <si>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</si>
  <si>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</si>
  <si>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</si>
  <si>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</si>
  <si>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</si>
  <si>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</si>
  <si>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</si>
  <si>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</si>
  <si>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</si>
  <si>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</si>
  <si>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</si>
  <si>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</si>
  <si>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</si>
  <si>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</si>
  <si>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</si>
  <si>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</si>
  <si>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</si>
  <si>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</si>
  <si>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</si>
  <si>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</si>
  <si>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</si>
  <si>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</si>
  <si>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</si>
  <si>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</si>
  <si>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</si>
  <si>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</si>
  <si>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</si>
  <si>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</si>
  <si>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</si>
  <si>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</si>
  <si>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</si>
  <si>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</si>
  <si>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</si>
  <si>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</si>
  <si>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</si>
  <si>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</si>
  <si>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</si>
  <si>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</si>
  <si>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</si>
  <si>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</si>
  <si>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</si>
  <si>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</si>
  <si>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</si>
  <si>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</si>
  <si>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</si>
  <si>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</si>
  <si>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</si>
  <si>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</si>
  <si>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</si>
  <si>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</si>
  <si>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</si>
  <si>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</si>
  <si>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</si>
  <si>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</si>
  <si>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</si>
  <si>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</si>
  <si>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</si>
  <si>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</si>
  <si>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</si>
  <si>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</si>
  <si>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</si>
  <si>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</si>
  <si>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</si>
  <si>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</si>
  <si>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</si>
  <si>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</si>
  <si>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</si>
  <si>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</si>
  <si>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</si>
  <si>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</si>
  <si>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</si>
  <si>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</si>
  <si>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</si>
  <si>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</si>
  <si>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</si>
  <si>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</si>
  <si>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</si>
  <si>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</si>
  <si>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</si>
  <si>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</si>
  <si>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</si>
  <si>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</si>
  <si>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</si>
  <si>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</si>
  <si>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</si>
  <si>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</si>
  <si>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</si>
  <si>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</si>
  <si>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</si>
  <si>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</si>
  <si>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</si>
  <si>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</si>
  <si>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</si>
  <si>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</si>
  <si>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</si>
  <si>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</si>
  <si>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</si>
  <si>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</si>
  <si>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</si>
  <si>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</si>
  <si>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</si>
  <si>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</si>
  <si>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</si>
  <si>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</si>
  <si>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</si>
  <si>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</si>
  <si>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</si>
  <si>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</si>
  <si>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</si>
  <si>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</si>
  <si>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</si>
  <si>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</si>
  <si>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</si>
  <si>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</si>
  <si>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</si>
  <si>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</si>
  <si>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</si>
  <si>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</si>
  <si>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</si>
  <si>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</si>
  <si>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</si>
  <si>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</si>
  <si>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</si>
  <si>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</si>
  <si>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</si>
  <si>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</si>
  <si>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</si>
  <si>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</si>
  <si>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</si>
  <si>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</si>
  <si>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</si>
  <si>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</si>
  <si>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</si>
  <si>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</si>
  <si>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</si>
  <si>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</si>
  <si>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</si>
  <si>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</si>
  <si>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</si>
  <si>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</si>
  <si>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</si>
  <si>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</si>
  <si>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</si>
  <si>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</si>
  <si>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</si>
  <si>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</si>
  <si>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</si>
  <si>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</si>
  <si>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</si>
  <si>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</si>
  <si>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</si>
  <si>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</si>
  <si>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</si>
  <si>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</si>
  <si>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</si>
  <si>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</si>
  <si>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</si>
  <si>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</si>
  <si>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</si>
  <si>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</si>
  <si>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</si>
  <si>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</si>
  <si>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</si>
  <si>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</si>
  <si>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</si>
  <si>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</si>
  <si>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</si>
  <si>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</si>
  <si>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</si>
  <si>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</si>
  <si>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</si>
  <si>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</si>
  <si>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</si>
  <si>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</si>
  <si>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</si>
  <si>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</si>
  <si>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</si>
  <si>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</si>
  <si>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</si>
  <si>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</si>
  <si>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</si>
  <si>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</si>
  <si>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</si>
  <si>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</si>
  <si>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</si>
  <si>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</si>
  <si>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</si>
  <si>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</si>
  <si>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</si>
  <si>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</si>
  <si>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</si>
  <si>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</si>
  <si>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</si>
  <si>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</si>
  <si>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</si>
  <si>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</si>
  <si>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</si>
  <si>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</si>
  <si>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</si>
  <si>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</si>
  <si>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</si>
  <si>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</si>
  <si>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</si>
  <si>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</si>
  <si>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</si>
  <si>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</si>
  <si>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</si>
  <si>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</si>
  <si>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</si>
  <si>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</si>
  <si>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</si>
  <si>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</si>
  <si>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</si>
  <si>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</si>
  <si>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</si>
  <si>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</si>
  <si>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</si>
  <si>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</si>
  <si>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</si>
  <si>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</si>
  <si>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</si>
  <si>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</si>
  <si>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</si>
  <si>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</si>
  <si>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</si>
  <si>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</si>
  <si>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</si>
  <si>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</si>
  <si>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</si>
  <si>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</si>
  <si>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</si>
  <si>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</si>
  <si>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</si>
  <si>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</si>
  <si>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</si>
  <si>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</si>
  <si>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</si>
  <si>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</si>
  <si>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</si>
  <si>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</si>
  <si>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</si>
  <si>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</si>
  <si>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</si>
  <si>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</si>
  <si>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</si>
  <si>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</si>
  <si>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</si>
  <si>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</si>
  <si>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</si>
  <si>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</si>
  <si>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</si>
  <si>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</si>
  <si>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</si>
  <si>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</si>
  <si>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</si>
  <si>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</si>
  <si>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</si>
  <si>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</si>
  <si>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</si>
  <si>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</si>
  <si>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</si>
  <si>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</si>
  <si>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</si>
  <si>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</si>
  <si>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</si>
  <si>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</si>
  <si>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</si>
  <si>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</si>
  <si>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</si>
  <si>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</si>
  <si>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</si>
  <si>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</si>
  <si>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</si>
  <si>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</si>
  <si>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</si>
  <si>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</si>
  <si>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</si>
  <si>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</si>
  <si>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</si>
  <si>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</si>
  <si>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</si>
  <si>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</si>
  <si>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</si>
  <si>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</si>
  <si>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</si>
  <si>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</si>
  <si>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</si>
  <si>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</si>
  <si>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</si>
  <si>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</si>
  <si>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</si>
  <si>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</si>
  <si>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</si>
  <si>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</si>
  <si>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</si>
  <si>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</si>
  <si>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</si>
  <si>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</si>
  <si>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</si>
  <si>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</si>
  <si>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</si>
  <si>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</si>
  <si>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</si>
  <si>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</si>
  <si>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</si>
  <si>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</si>
  <si>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</si>
  <si>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</si>
  <si>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</si>
  <si>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</si>
  <si>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</si>
  <si>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</si>
  <si>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</si>
  <si>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</si>
  <si>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</si>
  <si>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</si>
  <si>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</si>
  <si>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</si>
  <si>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</si>
  <si>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</si>
  <si>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</si>
  <si>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</si>
  <si>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</si>
  <si>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</si>
  <si>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</si>
  <si>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</si>
  <si>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</si>
  <si>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</si>
  <si>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</si>
  <si>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</si>
  <si>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</si>
  <si>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</si>
  <si>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</si>
  <si>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</si>
  <si>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</si>
  <si>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</si>
  <si>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</si>
  <si>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</si>
  <si>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</si>
  <si>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</si>
  <si>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</si>
  <si>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</si>
  <si>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</si>
  <si>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</si>
  <si>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</si>
  <si>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</si>
  <si>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</si>
  <si>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</si>
  <si>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</si>
  <si>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</si>
  <si>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</si>
  <si>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</si>
  <si>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</si>
  <si>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</si>
  <si>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</si>
  <si>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</si>
  <si>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</si>
  <si>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</si>
  <si>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</si>
  <si>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</si>
  <si>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</si>
  <si>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</si>
  <si>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</si>
  <si>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</si>
  <si>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</si>
  <si>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</si>
  <si>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</si>
  <si>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</si>
  <si>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</si>
  <si>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</si>
  <si>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</si>
  <si>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</si>
  <si>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</si>
  <si>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</si>
  <si>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</si>
  <si>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</si>
  <si>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</si>
  <si>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</si>
  <si>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</si>
  <si>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</si>
  <si>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</si>
  <si>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</si>
  <si>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</si>
  <si>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</si>
  <si>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</si>
  <si>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</si>
  <si>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</si>
  <si>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</si>
  <si>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</si>
  <si>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</si>
  <si>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</si>
  <si>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</si>
  <si>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</si>
  <si>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</si>
  <si>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</si>
  <si>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</si>
  <si>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</si>
  <si>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</si>
  <si>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</si>
  <si>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</si>
  <si>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</si>
  <si>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</si>
  <si>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</si>
  <si>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</si>
  <si>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</si>
  <si>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</si>
  <si>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</si>
  <si>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</si>
  <si>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</si>
  <si>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</si>
  <si>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</si>
  <si>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</si>
  <si>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</si>
  <si>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</si>
  <si>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</si>
  <si>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</si>
  <si>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</si>
  <si>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</si>
  <si>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</si>
  <si>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</si>
  <si>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</si>
  <si>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</si>
  <si>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</si>
  <si>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</si>
  <si>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</si>
  <si>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</si>
  <si>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</si>
  <si>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</si>
  <si>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</si>
  <si>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</si>
  <si>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</si>
  <si>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</si>
  <si>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</si>
  <si>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</si>
  <si>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</si>
  <si>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</si>
  <si>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</si>
  <si>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</si>
  <si>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</si>
  <si>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</si>
  <si>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</si>
  <si>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</si>
  <si>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</si>
  <si>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</si>
  <si>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</si>
  <si>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</si>
  <si>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</si>
  <si>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</si>
  <si>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</si>
  <si>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</si>
  <si>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</si>
  <si>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</si>
  <si>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</si>
  <si>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</si>
  <si>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</si>
  <si>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</si>
  <si>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</si>
  <si>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</si>
  <si>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</si>
  <si>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</si>
  <si>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</si>
  <si>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</si>
  <si>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</si>
  <si>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</si>
  <si>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</si>
  <si>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</si>
  <si>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</si>
  <si>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</si>
  <si>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</si>
  <si>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</si>
  <si>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</si>
  <si>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</si>
  <si>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</si>
  <si>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</si>
  <si>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</si>
  <si>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</si>
  <si>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</si>
  <si>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</si>
  <si>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</si>
  <si>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</si>
  <si>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</si>
  <si>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</si>
  <si>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</si>
  <si>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</si>
  <si>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</si>
  <si>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</si>
  <si>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</si>
  <si>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</si>
  <si>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</si>
  <si>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</si>
  <si>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</si>
  <si>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</si>
  <si>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</si>
  <si>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</si>
  <si>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</si>
  <si>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</si>
  <si>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</si>
  <si>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</si>
  <si>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</si>
  <si>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</si>
  <si>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</si>
  <si>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</si>
  <si>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</si>
  <si>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</si>
  <si>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</si>
  <si>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</si>
  <si>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</si>
  <si>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</si>
  <si>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</si>
  <si>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</si>
  <si>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</si>
  <si>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</si>
  <si>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</si>
  <si>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</si>
  <si>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</si>
  <si>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</si>
  <si>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</si>
  <si>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</si>
  <si>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</si>
  <si>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</si>
  <si>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</si>
  <si>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</si>
  <si>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</si>
  <si>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</si>
  <si>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</si>
  <si>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</si>
  <si>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</si>
  <si>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</si>
  <si>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</si>
  <si>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</si>
  <si>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</si>
  <si>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</si>
  <si>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</si>
  <si>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</si>
  <si>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</si>
  <si>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</si>
  <si>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</si>
  <si>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</si>
  <si>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</si>
  <si>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</si>
  <si>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</si>
  <si>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</si>
  <si>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</si>
  <si>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</si>
  <si>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</si>
  <si>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</si>
  <si>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</si>
  <si>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</si>
  <si>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</si>
  <si>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</si>
  <si>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</si>
  <si>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</si>
  <si>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</si>
  <si>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</si>
  <si>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</si>
  <si>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</si>
  <si>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</si>
  <si>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</si>
  <si>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</si>
  <si>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</si>
  <si>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</si>
  <si>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</si>
  <si>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</si>
  <si>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</si>
  <si>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</si>
  <si>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</si>
  <si>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</si>
  <si>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</si>
  <si>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</si>
  <si>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</si>
  <si>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</si>
  <si>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</si>
  <si>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</si>
  <si>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</si>
  <si>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</si>
  <si>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</si>
  <si>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</si>
  <si>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</si>
  <si>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</si>
  <si>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</si>
  <si>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</si>
  <si>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</si>
  <si>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</si>
  <si>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</si>
  <si>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</si>
  <si>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</si>
  <si>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</si>
  <si>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</si>
  <si>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</si>
  <si>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</si>
  <si>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</si>
  <si>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</si>
  <si>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</si>
  <si>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</si>
  <si>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</si>
  <si>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</si>
  <si>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</si>
  <si>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</si>
  <si>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</si>
  <si>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</si>
  <si>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</si>
  <si>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</si>
  <si>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</si>
  <si>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</si>
  <si>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</si>
  <si>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</si>
  <si>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</si>
  <si>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</si>
  <si>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</si>
  <si>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</si>
  <si>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</si>
  <si>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</si>
  <si>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</si>
  <si>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</si>
  <si>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</si>
  <si>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</si>
  <si>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</si>
  <si>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</si>
  <si>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</si>
  <si>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</si>
  <si>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</si>
  <si>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</si>
  <si>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</si>
  <si>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</si>
  <si>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</si>
  <si>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</si>
  <si>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</si>
  <si>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</si>
  <si>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</si>
  <si>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</si>
  <si>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</si>
  <si>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</si>
  <si>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</si>
  <si>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</si>
  <si>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</si>
  <si>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</si>
  <si>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</si>
  <si>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</si>
  <si>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</si>
  <si>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</si>
  <si>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</si>
  <si>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</si>
  <si>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</si>
  <si>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</si>
  <si>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</si>
  <si>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</si>
  <si>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</si>
  <si>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</si>
  <si>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</si>
  <si>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</si>
  <si>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</si>
  <si>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</si>
  <si>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</si>
  <si>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</si>
  <si>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</si>
  <si>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</si>
  <si>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</si>
  <si>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</si>
  <si>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</si>
  <si>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</si>
  <si>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</si>
  <si>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</si>
  <si>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</si>
  <si>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</si>
  <si>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</si>
  <si>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</si>
  <si>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</si>
  <si>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</si>
  <si>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</si>
  <si>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</si>
  <si>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</si>
  <si>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</si>
  <si>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</si>
  <si>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</si>
  <si>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</si>
  <si>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</si>
  <si>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</si>
  <si>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</si>
  <si>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</si>
  <si>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</si>
  <si>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</si>
  <si>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</si>
  <si>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</si>
  <si>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</si>
  <si>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</si>
  <si>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</si>
  <si>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</si>
  <si>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</si>
  <si>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</si>
  <si>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</si>
  <si>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</si>
  <si>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</si>
  <si>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</si>
  <si>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</si>
  <si>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</si>
  <si>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</si>
  <si>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</si>
  <si>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</si>
  <si>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</si>
  <si>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</si>
  <si>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</si>
  <si>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</si>
  <si>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</si>
  <si>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</si>
  <si>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</si>
  <si>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</si>
  <si>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</si>
  <si>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</si>
  <si>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</si>
  <si>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</si>
  <si>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</si>
  <si>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</si>
  <si>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</si>
  <si>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</si>
  <si>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</si>
  <si>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</si>
  <si>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</si>
  <si>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</si>
  <si>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</si>
  <si>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</si>
  <si>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</si>
  <si>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</si>
  <si>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</si>
  <si>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</si>
  <si>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</si>
  <si>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</si>
  <si>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</si>
  <si>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</si>
  <si>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</si>
  <si>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</si>
  <si>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</si>
  <si>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</si>
  <si>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</si>
  <si>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</si>
  <si>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</si>
  <si>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</si>
  <si>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</si>
  <si>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</si>
  <si>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</si>
  <si>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</si>
  <si>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</si>
  <si>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</si>
  <si>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</si>
  <si>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</si>
  <si>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</si>
  <si>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</si>
  <si>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</si>
  <si>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</si>
  <si>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</si>
  <si>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</si>
  <si>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</si>
  <si>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</si>
  <si>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</si>
  <si>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</si>
  <si>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</si>
  <si>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</si>
  <si>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</si>
  <si>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</si>
  <si>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</si>
  <si>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</si>
  <si>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</si>
  <si>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</si>
  <si>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</si>
  <si>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</si>
  <si>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</si>
  <si>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</si>
  <si>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</si>
  <si>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</si>
  <si>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</si>
  <si>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</si>
  <si>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</si>
  <si>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</si>
  <si>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</si>
  <si>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</si>
  <si>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</si>
  <si>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</si>
  <si>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</si>
  <si>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</si>
  <si>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</si>
  <si>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</si>
  <si>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</si>
  <si>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</si>
  <si>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</si>
  <si>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</si>
  <si>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</si>
  <si>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</si>
  <si>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</si>
  <si>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</si>
  <si>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</si>
  <si>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</si>
  <si>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</si>
  <si>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</si>
  <si>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</si>
  <si>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</si>
  <si>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</si>
  <si>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</si>
  <si>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</si>
  <si>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</si>
  <si>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</si>
  <si>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</si>
  <si>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</si>
  <si>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</si>
  <si>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</si>
  <si>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</si>
  <si>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</si>
  <si>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</si>
  <si>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</si>
  <si>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</si>
  <si>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</si>
  <si>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</si>
  <si>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</si>
  <si>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</si>
  <si>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</si>
  <si>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</si>
  <si>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</si>
  <si>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</si>
  <si>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</si>
  <si>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</si>
  <si>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</si>
  <si>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</si>
  <si>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</si>
  <si>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</si>
  <si>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</si>
  <si>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</si>
  <si>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</si>
  <si>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</si>
  <si>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</si>
  <si>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</si>
  <si>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</si>
  <si>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</si>
  <si>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</si>
  <si>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</si>
  <si>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</si>
  <si>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</si>
  <si>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</si>
  <si>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</si>
  <si>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</si>
  <si>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</si>
  <si>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</si>
  <si>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</si>
  <si>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</si>
  <si>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</si>
  <si>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</si>
  <si>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</si>
  <si>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</si>
  <si>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</si>
  <si>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</si>
  <si>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</si>
  <si>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</si>
  <si>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</si>
  <si>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</si>
  <si>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</si>
  <si>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</si>
  <si>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</si>
  <si>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</si>
  <si>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</si>
  <si>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</si>
  <si>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</si>
  <si>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</si>
  <si>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</si>
  <si>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</si>
  <si>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</si>
  <si>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</si>
  <si>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</si>
  <si>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</si>
  <si>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</si>
  <si>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</si>
  <si>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</si>
  <si>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</si>
  <si>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</si>
  <si>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</si>
  <si>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</si>
  <si>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</si>
  <si>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</si>
  <si>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</si>
  <si>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</si>
  <si>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</si>
  <si>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</si>
  <si>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</si>
  <si>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</si>
  <si>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</si>
  <si>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</si>
  <si>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</si>
  <si>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</si>
  <si>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</si>
  <si>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</si>
  <si>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</si>
  <si>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</si>
  <si>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</si>
  <si>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</si>
  <si>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</si>
  <si>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</si>
  <si>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</si>
  <si>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</si>
  <si>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</si>
  <si>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</si>
  <si>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</si>
  <si>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</si>
  <si>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</si>
  <si>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</si>
  <si>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</si>
  <si>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</si>
  <si>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</si>
  <si>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</si>
  <si>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</si>
  <si>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</si>
  <si>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</si>
  <si>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</si>
  <si>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</si>
  <si>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</si>
  <si>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</si>
  <si>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</si>
  <si>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</si>
  <si>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</si>
  <si>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</si>
  <si>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</si>
  <si>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</si>
  <si>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</si>
  <si>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</si>
  <si>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</si>
  <si>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</si>
  <si>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</si>
  <si>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</si>
  <si>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</si>
  <si>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</si>
  <si>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</si>
  <si>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</si>
  <si>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</si>
  <si>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</si>
  <si>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</si>
  <si>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</si>
  <si>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</si>
  <si>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</si>
  <si>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</si>
  <si>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</si>
  <si>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</si>
  <si>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</si>
  <si>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</si>
  <si>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</si>
  <si>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</si>
  <si>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</si>
  <si>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</si>
  <si>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</si>
  <si>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</si>
  <si>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</si>
  <si>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</si>
  <si>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</si>
  <si>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</si>
  <si>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</si>
  <si>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</si>
  <si>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</si>
  <si>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</si>
  <si>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</si>
  <si>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</si>
  <si>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</si>
  <si>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</si>
  <si>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</si>
  <si>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</si>
  <si>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</si>
  <si>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</si>
  <si>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</si>
  <si>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</si>
  <si>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</si>
  <si>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</si>
  <si>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</si>
  <si>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</si>
  <si>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</si>
  <si>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</si>
  <si>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</si>
  <si>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</si>
  <si>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</si>
  <si>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</si>
  <si>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</si>
  <si>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</si>
  <si>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</si>
  <si>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</si>
  <si>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</si>
  <si>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</si>
  <si>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</si>
  <si>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</si>
  <si>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</si>
  <si>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</si>
  <si>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</si>
  <si>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</si>
  <si>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</si>
  <si>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</si>
  <si>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</si>
  <si>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</si>
  <si>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</si>
  <si>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</si>
  <si>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</si>
  <si>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</si>
  <si>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</si>
  <si>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</si>
  <si>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</si>
  <si>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</si>
  <si>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</si>
  <si>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</si>
  <si>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</si>
  <si>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</si>
  <si>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</si>
  <si>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</si>
  <si>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</si>
  <si>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</si>
  <si>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</si>
  <si>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</si>
  <si>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</si>
  <si>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</si>
  <si>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</si>
  <si>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</si>
  <si>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</si>
  <si>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</si>
  <si>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</si>
  <si>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</si>
  <si>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</si>
  <si>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</si>
  <si>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</si>
  <si>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</si>
  <si>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</si>
  <si>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</si>
  <si>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</si>
  <si>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</si>
  <si>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</si>
  <si>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</si>
  <si>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</si>
  <si>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</si>
  <si>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</si>
  <si>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</si>
  <si>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</si>
  <si>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</si>
  <si>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</si>
  <si>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</si>
  <si>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</si>
  <si>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</si>
  <si>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</si>
  <si>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</si>
  <si>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</si>
  <si>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</si>
  <si>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</si>
  <si>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</si>
  <si>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</si>
  <si>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</si>
  <si>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</si>
  <si>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</si>
  <si>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</si>
  <si>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</si>
  <si>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</si>
  <si>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</si>
  <si>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</si>
  <si>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</si>
  <si>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</si>
  <si>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</si>
  <si>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</si>
  <si>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</si>
  <si>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</si>
  <si>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</si>
  <si>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</si>
  <si>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</si>
  <si>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</si>
  <si>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</si>
  <si>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</si>
  <si>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</si>
  <si>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</si>
  <si>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</si>
  <si>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</si>
  <si>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</si>
  <si>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</si>
  <si>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</si>
  <si>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</si>
  <si>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</si>
  <si>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</si>
  <si>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</si>
  <si>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</si>
  <si>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</si>
  <si>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</si>
  <si>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</si>
  <si>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</si>
  <si>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</si>
  <si>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</si>
  <si>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</si>
  <si>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</si>
  <si>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</si>
  <si>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</si>
  <si>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</si>
  <si>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</si>
  <si>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</si>
  <si>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</si>
  <si>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</si>
  <si>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</si>
  <si>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</si>
  <si>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</si>
  <si>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</si>
  <si>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</si>
  <si>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</si>
  <si>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</si>
  <si>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</si>
  <si>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</si>
  <si>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</si>
  <si>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</si>
  <si>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</si>
  <si>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</si>
  <si>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</si>
  <si>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</si>
  <si>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</si>
  <si>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</si>
  <si>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</si>
  <si>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</si>
  <si>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</si>
  <si>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</si>
  <si>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</si>
  <si>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</si>
  <si>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</si>
  <si>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</si>
  <si>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</si>
  <si>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</si>
  <si>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</si>
  <si>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</si>
  <si>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</si>
  <si>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</si>
  <si>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</si>
  <si>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</si>
  <si>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</si>
  <si>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</si>
  <si>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</si>
  <si>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</si>
  <si>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</si>
  <si>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</si>
  <si>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</si>
  <si>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</si>
  <si>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</si>
  <si>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</si>
  <si>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</si>
  <si>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</si>
  <si>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</si>
  <si>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</si>
  <si>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</si>
  <si>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</si>
  <si>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</si>
  <si>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</si>
  <si>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</si>
  <si>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</si>
  <si>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</si>
  <si>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</si>
  <si>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</si>
  <si>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</si>
  <si>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</si>
  <si>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</si>
  <si>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</si>
  <si>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</si>
  <si>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</si>
  <si>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</si>
  <si>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</si>
  <si>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</si>
  <si>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</si>
  <si>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</si>
  <si>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</si>
  <si>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</si>
  <si>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</si>
  <si>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</si>
  <si>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</si>
  <si>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</si>
  <si>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</si>
  <si>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</si>
  <si>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</si>
  <si>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</si>
  <si>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</si>
  <si>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</si>
  <si>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</si>
  <si>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</si>
  <si>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</si>
  <si>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</si>
  <si>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</si>
  <si>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</si>
  <si>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</si>
  <si>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</si>
  <si>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</si>
  <si>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</si>
  <si>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</si>
  <si>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</si>
  <si>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</si>
  <si>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</si>
  <si>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</si>
  <si>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</si>
  <si>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</si>
  <si>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</si>
  <si>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</si>
  <si>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</si>
  <si>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</si>
  <si>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</si>
  <si>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</si>
  <si>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</si>
  <si>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</si>
  <si>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</si>
  <si>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</si>
  <si>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</si>
  <si>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</si>
  <si>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</si>
  <si>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</si>
  <si>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</si>
  <si>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</si>
  <si>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</si>
  <si>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</si>
  <si>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</si>
  <si>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</si>
  <si>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</si>
  <si>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</si>
  <si>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</si>
  <si>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</si>
  <si>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</si>
  <si>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</si>
  <si>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</si>
  <si>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</si>
  <si>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</si>
  <si>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</si>
  <si>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</si>
  <si>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</si>
  <si>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</si>
  <si>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</si>
  <si>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</si>
  <si>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</si>
  <si>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</si>
  <si>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</si>
  <si>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</si>
  <si>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</si>
  <si>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</si>
  <si>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</si>
  <si>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</si>
  <si>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</si>
  <si>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</si>
  <si>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</si>
  <si>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</si>
  <si>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</si>
  <si>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</si>
  <si>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</si>
  <si>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</si>
  <si>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</si>
  <si>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</si>
  <si>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</si>
  <si>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</si>
  <si>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</si>
  <si>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</si>
  <si>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</si>
  <si>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</si>
  <si>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</si>
  <si>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</si>
  <si>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</si>
  <si>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</si>
  <si>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</si>
  <si>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</si>
  <si>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</si>
  <si>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</si>
  <si>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</si>
  <si>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</si>
  <si>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</si>
  <si>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</si>
  <si>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</si>
  <si>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</si>
  <si>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</si>
  <si>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</si>
  <si>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</si>
  <si>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</si>
  <si>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</si>
  <si>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</si>
  <si>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</si>
  <si>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</si>
  <si>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</si>
  <si>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</si>
  <si>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</si>
  <si>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</si>
  <si>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</si>
  <si>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</si>
  <si>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</si>
  <si>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</si>
  <si>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</si>
  <si>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</si>
  <si>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</si>
  <si>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</si>
  <si>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</si>
  <si>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</si>
  <si>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</si>
  <si>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</si>
  <si>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</si>
  <si>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</si>
  <si>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</si>
  <si>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</si>
  <si>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</si>
  <si>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</si>
  <si>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</si>
  <si>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</si>
  <si>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</si>
  <si>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</si>
  <si>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</si>
  <si>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</si>
  <si>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</si>
  <si>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</si>
  <si>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</si>
  <si>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</si>
  <si>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</si>
  <si>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</si>
  <si>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</si>
  <si>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</si>
  <si>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</si>
  <si>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</si>
  <si>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</si>
  <si>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</si>
  <si>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</si>
  <si>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</si>
  <si>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</si>
  <si>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</si>
  <si>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</si>
  <si>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</si>
  <si>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</si>
  <si>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</si>
  <si>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</si>
  <si>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</si>
  <si>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</si>
  <si>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</si>
  <si>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</si>
  <si>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</si>
  <si>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</si>
  <si>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</si>
  <si>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</si>
  <si>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</si>
  <si>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</si>
  <si>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</si>
  <si>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</si>
  <si>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</si>
  <si>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</si>
  <si>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</si>
  <si>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</si>
  <si>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</si>
  <si>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</si>
  <si>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</si>
  <si>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</si>
  <si>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</si>
  <si>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</si>
  <si>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</si>
  <si>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</si>
  <si>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</si>
  <si>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</si>
  <si>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</si>
  <si>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</si>
  <si>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</si>
  <si>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</si>
  <si>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</si>
  <si>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</si>
  <si>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</si>
  <si>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</si>
  <si>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</si>
  <si>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</si>
  <si>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</si>
  <si>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</si>
  <si>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</si>
  <si>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</si>
  <si>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</si>
  <si>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</si>
  <si>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</si>
  <si>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</si>
  <si>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</si>
  <si>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</si>
  <si>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</si>
  <si>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</si>
  <si>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</si>
  <si>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</si>
  <si>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</si>
  <si>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</si>
  <si>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</si>
  <si>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</si>
  <si>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</si>
  <si>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</si>
  <si>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</si>
  <si>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</si>
  <si>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</si>
  <si>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</si>
  <si>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</si>
  <si>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</si>
  <si>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</si>
  <si>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</si>
  <si>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</si>
  <si>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</si>
  <si>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</si>
  <si>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</si>
  <si>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</si>
  <si>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</si>
  <si>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</si>
  <si>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</si>
  <si>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</si>
  <si>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</si>
  <si>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</si>
  <si>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</si>
  <si>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</si>
  <si>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</si>
  <si>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</si>
  <si>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</si>
  <si>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</si>
  <si>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</si>
  <si>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</si>
  <si>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</si>
  <si>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</si>
  <si>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</si>
  <si>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</si>
  <si>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</si>
  <si>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</si>
  <si>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</si>
  <si>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</si>
  <si>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</si>
  <si>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</si>
  <si>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</si>
  <si>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</si>
  <si>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</si>
  <si>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</si>
  <si>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</si>
  <si>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</si>
  <si>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</si>
  <si>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</si>
  <si>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</si>
  <si>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</si>
  <si>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</si>
  <si>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</si>
  <si>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</si>
  <si>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</si>
  <si>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</si>
  <si>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</si>
  <si>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</si>
  <si>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</si>
  <si>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</si>
  <si>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</si>
  <si>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</si>
  <si>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</si>
  <si>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</si>
  <si>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</si>
  <si>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</si>
  <si>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</si>
  <si>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</si>
  <si>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</si>
  <si>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</si>
  <si>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</si>
  <si>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</si>
  <si>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</si>
  <si>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</si>
  <si>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</si>
  <si>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</si>
  <si>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</si>
  <si>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</si>
  <si>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</si>
  <si>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</si>
  <si>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</si>
  <si>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</si>
  <si>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</si>
  <si>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</si>
  <si>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</si>
  <si>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</si>
  <si>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</si>
  <si>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</si>
  <si>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</si>
  <si>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</si>
  <si>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</si>
  <si>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</si>
  <si>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</si>
  <si>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</si>
  <si>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</si>
  <si>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</si>
  <si>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</si>
  <si>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</si>
  <si>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</si>
  <si>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</si>
  <si>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</si>
  <si>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</si>
  <si>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</si>
  <si>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</si>
  <si>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</si>
  <si>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</si>
  <si>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</si>
  <si>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</si>
  <si>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</si>
  <si>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</si>
  <si>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</si>
  <si>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</si>
  <si>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</si>
  <si>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</si>
  <si>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</si>
  <si>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</si>
  <si>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</si>
  <si>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</si>
  <si>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</si>
  <si>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</si>
  <si>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</si>
  <si>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</si>
  <si>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</si>
  <si>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</si>
  <si>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</si>
  <si>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</si>
  <si>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</si>
  <si>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</si>
  <si>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</si>
  <si>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</si>
  <si>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</si>
  <si>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</si>
  <si>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</si>
  <si>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</si>
  <si>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</si>
  <si>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</si>
  <si>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</si>
  <si>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</si>
  <si>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</si>
  <si>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</si>
  <si>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</si>
  <si>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</si>
  <si>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</si>
  <si>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</si>
  <si>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</si>
  <si>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</si>
  <si>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</si>
  <si>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</si>
  <si>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</si>
  <si>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</si>
  <si>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</si>
  <si>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</si>
  <si>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</si>
  <si>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</si>
  <si>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</si>
  <si>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</si>
  <si>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</si>
  <si>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</si>
  <si>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</si>
  <si>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</si>
  <si>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</si>
  <si>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</si>
  <si>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</si>
  <si>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</si>
  <si>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</si>
  <si>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</si>
  <si>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</si>
  <si>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</si>
  <si>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</si>
  <si>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</si>
  <si>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</si>
  <si>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</si>
  <si>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</si>
  <si>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</si>
  <si>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</si>
  <si>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</si>
  <si>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</si>
  <si>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</si>
  <si>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</si>
  <si>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</si>
  <si>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</si>
  <si>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</si>
  <si>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</si>
  <si>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</si>
  <si>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</si>
  <si>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</si>
  <si>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</si>
  <si>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</si>
  <si>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</si>
  <si>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</si>
  <si>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</si>
  <si>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</si>
  <si>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</si>
  <si>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</si>
  <si>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</si>
  <si>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</si>
  <si>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</si>
  <si>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</si>
  <si>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</si>
  <si>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</si>
  <si>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</si>
  <si>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</si>
  <si>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</si>
  <si>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</si>
  <si>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</si>
  <si>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</si>
  <si>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</si>
  <si>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</si>
  <si>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</si>
  <si>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</si>
  <si>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</si>
  <si>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</si>
  <si>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</si>
  <si>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</si>
  <si>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</si>
  <si>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</si>
  <si>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</si>
  <si>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</si>
  <si>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</si>
  <si>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</si>
  <si>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</si>
  <si>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</si>
  <si>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</si>
  <si>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</si>
  <si>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</si>
  <si>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</si>
  <si>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</si>
  <si>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</si>
  <si>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</si>
  <si>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</si>
  <si>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</si>
  <si>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</si>
  <si>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</si>
  <si>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</si>
  <si>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</si>
  <si>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</si>
  <si>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</si>
  <si>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</si>
  <si>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</si>
  <si>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</si>
  <si>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</si>
  <si>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</si>
  <si>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</si>
  <si>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</si>
  <si>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</si>
  <si>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</si>
  <si>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</si>
  <si>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</si>
  <si>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</si>
  <si>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</si>
  <si>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</si>
  <si>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</si>
  <si>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</si>
  <si>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</si>
  <si>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</si>
  <si>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</si>
  <si>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</si>
  <si>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</si>
  <si>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</si>
  <si>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</si>
  <si>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</si>
  <si>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</si>
  <si>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</si>
  <si>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</si>
  <si>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</si>
  <si>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</si>
  <si>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</si>
  <si>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</si>
  <si>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</si>
  <si>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</si>
  <si>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</si>
  <si>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</si>
  <si>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</si>
  <si>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</si>
  <si>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</si>
  <si>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</si>
  <si>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</si>
  <si>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</si>
  <si>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</si>
  <si>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</si>
  <si>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</si>
  <si>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</si>
  <si>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</si>
  <si>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</si>
  <si>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</si>
  <si>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</si>
  <si>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</si>
  <si>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</si>
  <si>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</si>
  <si>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</si>
  <si>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</si>
  <si>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</si>
  <si>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</si>
  <si>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</si>
  <si>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</si>
  <si>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</si>
  <si>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</si>
  <si>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</si>
  <si>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</si>
  <si>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</si>
  <si>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</si>
  <si>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</si>
  <si>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</si>
  <si>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</si>
  <si>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</si>
  <si>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</si>
  <si>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</si>
  <si>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</si>
  <si>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</si>
  <si>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</si>
  <si>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</si>
  <si>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</si>
  <si>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</si>
  <si>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</si>
  <si>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</si>
  <si>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</si>
  <si>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</si>
  <si>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</si>
  <si>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</si>
  <si>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</si>
  <si>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</si>
  <si>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</si>
  <si>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</si>
  <si>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</si>
  <si>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</si>
  <si>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</si>
  <si>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</si>
  <si>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</si>
  <si>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</si>
  <si>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</si>
  <si>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</si>
  <si>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</si>
  <si>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</si>
  <si>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</si>
  <si>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</si>
  <si>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</si>
  <si>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</si>
  <si>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</si>
  <si>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</si>
  <si>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</si>
  <si>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</si>
  <si>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</si>
  <si>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</si>
  <si>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</si>
  <si>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</si>
  <si>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</si>
  <si>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</si>
  <si>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</si>
  <si>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</si>
  <si>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</si>
  <si>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</si>
  <si>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</si>
  <si>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</si>
  <si>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</si>
  <si>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</si>
  <si>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</si>
  <si>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</si>
  <si>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</si>
  <si>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</si>
  <si>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</si>
  <si>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</si>
  <si>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</si>
  <si>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</si>
  <si>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</si>
  <si>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</si>
  <si>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</si>
  <si>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</si>
  <si>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</si>
  <si>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</si>
  <si>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</si>
  <si>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</si>
  <si>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</si>
  <si>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</si>
  <si>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</si>
  <si>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</si>
  <si>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</si>
  <si>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</si>
  <si>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</si>
  <si>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</si>
  <si>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</si>
  <si>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</si>
  <si>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</si>
  <si>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</si>
  <si>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</si>
  <si>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</si>
  <si>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</si>
  <si>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</si>
  <si>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</si>
  <si>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</si>
  <si>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</si>
  <si>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</si>
  <si>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</si>
  <si>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</si>
  <si>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</si>
  <si>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</si>
  <si>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</si>
  <si>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</si>
  <si>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</si>
  <si>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</si>
  <si>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</si>
  <si>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</si>
  <si>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</si>
  <si>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</si>
  <si>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</si>
  <si>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</si>
  <si>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</si>
  <si>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</si>
  <si>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</si>
  <si>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</si>
  <si>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</si>
  <si>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</si>
  <si>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</si>
  <si>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</si>
  <si>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</si>
  <si>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</si>
  <si>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</si>
  <si>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</si>
  <si>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</si>
  <si>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</si>
  <si>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</si>
  <si>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</si>
  <si>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</si>
  <si>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</si>
  <si>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</si>
  <si>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</si>
  <si>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</si>
  <si>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</si>
  <si>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</si>
  <si>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</si>
  <si>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</si>
  <si>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</si>
  <si>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</si>
  <si>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</si>
  <si>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</si>
  <si>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</si>
  <si>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</si>
  <si>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</si>
  <si>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</si>
  <si>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</si>
  <si>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</si>
  <si>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</si>
  <si>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</si>
  <si>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</si>
  <si>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</si>
  <si>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</si>
  <si>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</si>
  <si>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</si>
  <si>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</si>
  <si>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</si>
  <si>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</si>
  <si>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</si>
  <si>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</si>
  <si>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</si>
  <si>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</si>
  <si>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</si>
  <si>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</si>
  <si>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</si>
  <si>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</si>
  <si>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</si>
  <si>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</si>
  <si>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</si>
  <si>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</si>
  <si>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</si>
  <si>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</si>
  <si>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</si>
  <si>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</si>
  <si>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</si>
  <si>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</si>
  <si>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</si>
  <si>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</si>
  <si>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</si>
  <si>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</si>
  <si>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</si>
  <si>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</si>
  <si>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</si>
  <si>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</si>
  <si>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</si>
  <si>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</si>
  <si>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</si>
  <si>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</si>
  <si>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</si>
  <si>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</si>
  <si>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</si>
  <si>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</si>
  <si>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</si>
  <si>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</si>
  <si>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</si>
  <si>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</si>
  <si>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</si>
  <si>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</si>
  <si>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</si>
  <si>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</si>
  <si>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</si>
  <si>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</si>
  <si>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</si>
  <si>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</si>
  <si>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</si>
  <si>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</si>
  <si>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</si>
  <si>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</si>
  <si>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</si>
  <si>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</si>
  <si>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</si>
  <si>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</si>
  <si>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</si>
  <si>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</si>
  <si>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</si>
  <si>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</si>
  <si>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</si>
  <si>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</si>
  <si>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</si>
  <si>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</si>
  <si>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</si>
  <si>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</si>
  <si>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</si>
  <si>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</si>
  <si>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</si>
  <si>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</si>
  <si>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</si>
  <si>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</si>
  <si>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</si>
  <si>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</si>
  <si>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</si>
  <si>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</si>
  <si>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</si>
  <si>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</si>
  <si>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</si>
  <si>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</si>
  <si>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</si>
  <si>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</si>
  <si>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</si>
  <si>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</si>
  <si>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</si>
  <si>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</si>
  <si>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</si>
  <si>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</si>
  <si>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</si>
  <si>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</si>
  <si>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</si>
  <si>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</si>
  <si>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</si>
  <si>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</si>
  <si>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</si>
  <si>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</si>
  <si>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</si>
  <si>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</si>
  <si>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</si>
  <si>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</si>
  <si>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</si>
  <si>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</si>
  <si>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</si>
  <si>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</si>
  <si>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</si>
  <si>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</si>
  <si>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</si>
  <si>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</si>
  <si>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</si>
  <si>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</si>
  <si>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</si>
  <si>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</si>
  <si>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</si>
  <si>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</si>
  <si>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</si>
  <si>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</si>
  <si>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</si>
  <si>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</si>
  <si>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</si>
  <si>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</si>
  <si>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</si>
  <si>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</si>
  <si>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</si>
  <si>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</si>
  <si>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</si>
  <si>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</si>
  <si>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</si>
  <si>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</si>
  <si>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</si>
  <si>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</si>
  <si>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</si>
  <si>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</si>
  <si>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</si>
  <si>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</si>
  <si>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</si>
  <si>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</si>
  <si>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</si>
  <si>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</si>
  <si>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</si>
  <si>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</si>
  <si>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</si>
  <si>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</si>
  <si>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</si>
  <si>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</si>
  <si>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</si>
  <si>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</si>
  <si>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</si>
  <si>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</si>
  <si>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</si>
  <si>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</si>
  <si>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</si>
  <si>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</si>
  <si>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</si>
  <si>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</si>
  <si>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</si>
  <si>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</si>
  <si>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</si>
  <si>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</si>
  <si>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</si>
  <si>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</si>
  <si>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</si>
  <si>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</si>
  <si>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</si>
  <si>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</si>
  <si>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</si>
  <si>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</si>
  <si>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</si>
  <si>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</si>
  <si>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</si>
  <si>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</si>
  <si>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</si>
  <si>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</si>
  <si>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</si>
  <si>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</si>
  <si>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</si>
  <si>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</si>
  <si>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</si>
  <si>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</si>
  <si>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</si>
  <si>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</si>
  <si>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</si>
  <si>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</si>
  <si>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</si>
  <si>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</si>
  <si>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</si>
  <si>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</si>
  <si>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</si>
  <si>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</si>
  <si>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</si>
  <si>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</si>
  <si>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</si>
  <si>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</si>
  <si>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</si>
  <si>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</si>
  <si>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</si>
  <si>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</si>
  <si>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</si>
  <si>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</si>
  <si>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</si>
  <si>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</si>
  <si>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</si>
  <si>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</si>
  <si>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</si>
  <si>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</si>
  <si>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</si>
  <si>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</si>
  <si>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</si>
  <si>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</si>
  <si>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</si>
  <si>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</si>
  <si>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</si>
  <si>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</si>
  <si>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</si>
  <si>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</si>
  <si>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</si>
  <si>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</si>
  <si>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</si>
  <si>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</si>
  <si>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</si>
  <si>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</si>
  <si>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</si>
  <si>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</si>
  <si>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</si>
  <si>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</si>
  <si>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</si>
  <si>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</si>
  <si>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</si>
  <si>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</si>
  <si>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</si>
  <si>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</si>
  <si>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</si>
  <si>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</si>
  <si>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</si>
  <si>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</si>
  <si>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</si>
  <si>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</si>
  <si>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</si>
  <si>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</si>
  <si>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</si>
  <si>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</si>
  <si>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</si>
  <si>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</si>
  <si>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</si>
  <si>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</si>
  <si>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</si>
  <si>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</si>
  <si>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</si>
  <si>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</si>
  <si>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</si>
  <si>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</si>
  <si>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</si>
  <si>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</si>
  <si>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</si>
  <si>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</si>
  <si>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</si>
  <si>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</si>
  <si>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</si>
  <si>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</si>
  <si>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</si>
  <si>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</si>
  <si>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</si>
  <si>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</si>
  <si>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</si>
  <si>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</si>
  <si>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</si>
  <si>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</si>
  <si>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</si>
  <si>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</si>
  <si>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</si>
  <si>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</si>
  <si>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</si>
  <si>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</si>
  <si>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</si>
  <si>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</si>
  <si>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</si>
  <si>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</si>
  <si>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</si>
  <si>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</si>
  <si>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</si>
  <si>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</si>
  <si>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</si>
  <si>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</si>
  <si>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</si>
  <si>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</si>
  <si>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</si>
  <si>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</si>
  <si>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</si>
  <si>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</si>
  <si>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</si>
  <si>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</si>
  <si>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</si>
  <si>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</si>
  <si>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</si>
  <si>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</si>
  <si>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</si>
  <si>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</si>
  <si>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</si>
  <si>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</si>
  <si>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</si>
  <si>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</si>
  <si>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</si>
  <si>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</si>
  <si>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</si>
  <si>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</si>
  <si>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</si>
  <si>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</si>
  <si>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</si>
  <si>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</si>
  <si>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</si>
  <si>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</si>
  <si>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</si>
  <si>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</si>
  <si>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</si>
  <si>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</si>
  <si>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</si>
  <si>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</si>
  <si>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</si>
  <si>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</si>
  <si>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</si>
  <si>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</si>
  <si>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</si>
  <si>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</si>
  <si>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</si>
  <si>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</si>
  <si>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</si>
  <si>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</si>
  <si>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</si>
  <si>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</si>
  <si>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</si>
  <si>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</si>
  <si>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</si>
  <si>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</si>
  <si>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</si>
  <si>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</si>
  <si>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</si>
  <si>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</si>
  <si>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</si>
  <si>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</si>
  <si>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</si>
  <si>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</si>
  <si>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</si>
  <si>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</si>
  <si>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</si>
  <si>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</si>
  <si>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</si>
  <si>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</si>
  <si>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</si>
  <si>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</si>
  <si>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</si>
  <si>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</si>
  <si>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</si>
  <si>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</si>
  <si>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</si>
  <si>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</si>
  <si>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</si>
  <si>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</si>
  <si>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</si>
  <si>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</si>
  <si>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</si>
  <si>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</si>
  <si>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</si>
  <si>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</si>
  <si>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</si>
  <si>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</si>
  <si>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</si>
  <si>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</si>
  <si>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</si>
  <si>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</si>
  <si>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</si>
  <si>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</si>
  <si>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</si>
  <si>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</si>
  <si>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</si>
  <si>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</si>
  <si>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</si>
  <si>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</si>
  <si>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</si>
  <si>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</si>
  <si>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</si>
  <si>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</si>
  <si>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</si>
  <si>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</si>
  <si>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</si>
  <si>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</si>
  <si>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</si>
  <si>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</si>
  <si>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</si>
  <si>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</si>
  <si>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</si>
  <si>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</si>
  <si>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</si>
  <si>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</si>
  <si>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</si>
  <si>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</si>
  <si>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</si>
  <si>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</si>
  <si>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</si>
  <si>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</si>
  <si>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</si>
  <si>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</si>
  <si>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</si>
  <si>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</si>
  <si>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</si>
  <si>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</si>
  <si>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</si>
  <si>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</si>
  <si>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</si>
  <si>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</si>
  <si>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</si>
  <si>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</si>
  <si>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</si>
  <si>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</si>
  <si>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</si>
  <si>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</si>
  <si>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</si>
  <si>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</si>
  <si>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</si>
  <si>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</si>
  <si>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</si>
  <si>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</si>
  <si>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</si>
  <si>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</si>
  <si>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</si>
  <si>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</si>
  <si>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</si>
  <si>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</si>
  <si>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</si>
  <si>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</si>
  <si>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</si>
  <si>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</si>
  <si>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</si>
  <si>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</si>
  <si>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</si>
  <si>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</si>
  <si>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</si>
  <si>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</si>
  <si>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</si>
  <si>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</si>
  <si>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</si>
  <si>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</si>
  <si>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</si>
  <si>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</si>
  <si>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</si>
  <si>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</si>
  <si>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</si>
  <si>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</si>
  <si>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</si>
  <si>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</si>
  <si>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</si>
  <si>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</si>
  <si>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</si>
  <si>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</si>
  <si>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</si>
  <si>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</si>
  <si>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</si>
  <si>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</si>
  <si>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</si>
  <si>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</si>
  <si>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</si>
  <si>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</si>
  <si>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</si>
  <si>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</si>
  <si>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</si>
  <si>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</si>
  <si>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</si>
  <si>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</si>
  <si>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</si>
  <si>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</si>
  <si>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</si>
  <si>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</si>
  <si>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</si>
  <si>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</si>
  <si>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</si>
  <si>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</si>
  <si>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</si>
  <si>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</si>
  <si>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</si>
  <si>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</si>
  <si>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</si>
  <si>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</si>
  <si>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</si>
  <si>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</si>
  <si>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</si>
  <si>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</si>
  <si>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</si>
  <si>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</si>
  <si>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</si>
  <si>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</si>
  <si>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</si>
  <si>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</si>
  <si>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</si>
  <si>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</si>
  <si>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</si>
  <si>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</si>
  <si>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</si>
  <si>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</si>
  <si>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</si>
  <si>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</si>
  <si>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</si>
  <si>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</si>
  <si>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</si>
  <si>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</si>
  <si>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</si>
  <si>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</si>
  <si>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</si>
  <si>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</si>
  <si>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</si>
  <si>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</si>
  <si>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</si>
  <si>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</si>
  <si>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</si>
  <si>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</si>
  <si>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</si>
  <si>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</si>
  <si>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</si>
  <si>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</si>
  <si>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</si>
  <si>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</si>
  <si>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</si>
  <si>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</si>
  <si>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</si>
  <si>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</si>
  <si>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</si>
  <si>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</si>
  <si>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</si>
  <si>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</si>
  <si>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</si>
  <si>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</si>
  <si>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</si>
  <si>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</si>
  <si>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</si>
  <si>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</si>
  <si>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</si>
  <si>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</si>
  <si>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</si>
  <si>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</si>
  <si>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</si>
  <si>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</si>
  <si>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</si>
  <si>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</si>
  <si>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</si>
  <si>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</si>
  <si>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</si>
  <si>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</si>
  <si>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</si>
  <si>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</si>
  <si>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</si>
  <si>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</si>
  <si>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</si>
  <si>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</si>
  <si>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</si>
  <si>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</si>
  <si>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</si>
  <si>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</si>
  <si>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</si>
  <si>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</si>
  <si>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</si>
  <si>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</si>
  <si>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</si>
  <si>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</si>
  <si>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</si>
  <si>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</si>
  <si>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</si>
  <si>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</si>
  <si>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</si>
  <si>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</si>
  <si>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</si>
  <si>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</si>
  <si>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</si>
  <si>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</si>
  <si>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</si>
  <si>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</si>
  <si>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</si>
  <si>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</si>
  <si>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</si>
  <si>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</si>
  <si>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</si>
  <si>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</si>
  <si>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</si>
  <si>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</si>
  <si>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</si>
  <si>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</si>
  <si>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</si>
  <si>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</si>
  <si>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</si>
  <si>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</si>
  <si>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</si>
  <si>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</si>
  <si>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</si>
  <si>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</si>
  <si>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</si>
  <si>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</si>
  <si>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</si>
  <si>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</si>
  <si>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</si>
  <si>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</si>
  <si>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</si>
  <si>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</si>
  <si>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</si>
  <si>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</si>
  <si>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</si>
  <si>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</si>
  <si>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</si>
  <si>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</si>
  <si>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</si>
  <si>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</si>
  <si>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</si>
  <si>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</si>
  <si>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</si>
  <si>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</si>
  <si>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</si>
  <si>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</si>
  <si>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</si>
  <si>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</si>
  <si>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</si>
  <si>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</si>
  <si>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</si>
  <si>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</si>
  <si>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</si>
  <si>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</si>
  <si>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</si>
  <si>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</si>
  <si>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</si>
  <si>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</si>
  <si>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</si>
  <si>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</si>
  <si>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</si>
  <si>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</si>
  <si>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</si>
  <si>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</si>
  <si>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</si>
  <si>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</si>
  <si>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</si>
  <si>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</si>
  <si>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</si>
  <si>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</si>
  <si>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</si>
  <si>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</si>
  <si>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</si>
  <si>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</si>
  <si>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</si>
  <si>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</si>
  <si>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</si>
  <si>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</si>
  <si>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</si>
  <si>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</si>
  <si>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</si>
  <si>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</si>
  <si>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</si>
  <si>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</si>
  <si>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</si>
  <si>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</si>
  <si>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</si>
  <si>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</si>
  <si>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</si>
  <si>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</si>
  <si>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</si>
  <si>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</si>
  <si>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</si>
  <si>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</si>
  <si>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</si>
  <si>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</si>
  <si>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</si>
  <si>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</si>
  <si>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</si>
  <si>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</si>
  <si>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</si>
  <si>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</si>
  <si>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</si>
  <si>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</si>
  <si>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</si>
  <si>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</si>
  <si>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</si>
  <si>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</si>
  <si>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</si>
  <si>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</si>
  <si>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</si>
  <si>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</si>
  <si>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</si>
  <si>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</si>
  <si>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</si>
  <si>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</si>
  <si>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</si>
  <si>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</si>
  <si>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</si>
  <si>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</si>
  <si>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</si>
  <si>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</si>
  <si>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</si>
  <si>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</si>
  <si>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</si>
  <si>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</si>
  <si>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</si>
  <si>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</si>
  <si>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</si>
  <si>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</si>
  <si>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</si>
  <si>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</si>
  <si>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</si>
  <si>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</si>
  <si>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</si>
  <si>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</si>
  <si>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</si>
  <si>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</si>
  <si>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</si>
  <si>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</si>
  <si>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</si>
  <si>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</si>
  <si>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</si>
  <si>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</si>
  <si>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</si>
  <si>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</si>
  <si>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</si>
  <si>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</si>
  <si>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</si>
  <si>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</si>
  <si>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</si>
  <si>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</si>
  <si>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</si>
  <si>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</si>
  <si>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</si>
  <si>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</si>
  <si>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</si>
  <si>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</si>
  <si>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</si>
  <si>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</si>
  <si>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</si>
  <si>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</si>
  <si>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</si>
  <si>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</si>
  <si>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</si>
  <si>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</si>
  <si>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</si>
  <si>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</si>
  <si>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</si>
  <si>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</si>
  <si>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</si>
  <si>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</si>
  <si>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</si>
  <si>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</si>
  <si>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</si>
  <si>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</si>
  <si>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</si>
  <si>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</si>
  <si>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</si>
  <si>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</si>
  <si>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</si>
  <si>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</si>
  <si>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</si>
  <si>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</si>
  <si>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</si>
  <si>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</si>
  <si>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</si>
  <si>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</si>
  <si>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</si>
  <si>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</si>
  <si>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</si>
  <si>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</si>
  <si>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</si>
  <si>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</si>
  <si>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</si>
  <si>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</si>
  <si>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</si>
  <si>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</si>
  <si>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</si>
  <si>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</si>
  <si>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</si>
  <si>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</si>
  <si>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</si>
  <si>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</si>
  <si>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</si>
  <si>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</si>
  <si>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</si>
  <si>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</si>
  <si>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</si>
  <si>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</si>
  <si>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</si>
  <si>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</si>
  <si>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</si>
  <si>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</si>
  <si>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</si>
  <si>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</si>
  <si>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</si>
  <si>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</si>
  <si>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</si>
  <si>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</si>
  <si>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</si>
  <si>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</si>
  <si>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</si>
  <si>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</si>
  <si>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</si>
  <si>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</si>
  <si>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</si>
  <si>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</si>
  <si>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</si>
  <si>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</si>
  <si>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</si>
  <si>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</si>
  <si>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</si>
  <si>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</si>
  <si>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</si>
  <si>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</si>
  <si>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</si>
  <si>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</si>
  <si>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</si>
  <si>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</si>
  <si>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</si>
  <si>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</si>
  <si>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</si>
  <si>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</si>
  <si>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</si>
  <si>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</si>
  <si>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</si>
  <si>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</si>
  <si>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</si>
  <si>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</si>
  <si>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</si>
  <si>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</si>
  <si>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</si>
  <si>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</si>
  <si>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</si>
  <si>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</si>
  <si>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</si>
  <si>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</si>
  <si>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</si>
  <si>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</si>
  <si>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</si>
  <si>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</si>
  <si>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</si>
  <si>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</si>
  <si>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</si>
  <si>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</si>
  <si>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</si>
  <si>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</si>
  <si>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</si>
  <si>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</si>
  <si>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</si>
  <si>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</si>
  <si>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</si>
  <si>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</si>
  <si>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</si>
  <si>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</si>
  <si>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</si>
  <si>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</si>
  <si>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</si>
  <si>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</si>
  <si>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</si>
  <si>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</si>
  <si>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</si>
  <si>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</si>
  <si>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</si>
  <si>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</si>
  <si>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</si>
  <si>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</si>
  <si>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</si>
  <si>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</si>
  <si>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</si>
  <si>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</si>
  <si>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</si>
  <si>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</si>
  <si>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</si>
  <si>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</si>
  <si>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</si>
  <si>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</si>
  <si>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</si>
  <si>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</si>
  <si>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</si>
  <si>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</si>
  <si>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</si>
  <si>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</si>
  <si>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</si>
  <si>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</si>
  <si>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</si>
  <si>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</si>
  <si>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</si>
  <si>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</si>
  <si>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</si>
  <si>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</si>
  <si>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</si>
  <si>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</si>
  <si>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</si>
  <si>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</si>
  <si>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</si>
  <si>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</si>
  <si>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</si>
  <si>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</si>
  <si>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</si>
  <si>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</si>
  <si>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</si>
  <si>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</si>
  <si>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</si>
  <si>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</si>
  <si>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</si>
  <si>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</si>
  <si>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</si>
  <si>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</si>
  <si>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</si>
  <si>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</si>
  <si>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</si>
  <si>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</si>
  <si>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</si>
  <si>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</si>
  <si>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</si>
  <si>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</si>
  <si>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</si>
  <si>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</si>
  <si>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</si>
  <si>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</si>
  <si>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</si>
  <si>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</si>
  <si>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</si>
  <si>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</si>
  <si>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</si>
  <si>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</si>
  <si>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</si>
  <si>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</si>
  <si>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</si>
  <si>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</si>
  <si>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</si>
  <si>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</si>
  <si>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</si>
  <si>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</si>
  <si>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</si>
  <si>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</si>
  <si>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</si>
  <si>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</si>
  <si>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</si>
  <si>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</si>
  <si>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</si>
  <si>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</si>
  <si>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</si>
  <si>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</si>
  <si>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</si>
  <si>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</si>
  <si>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</si>
  <si>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</si>
  <si>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</si>
  <si>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</si>
  <si>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</si>
  <si>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</si>
  <si>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</si>
  <si>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</si>
  <si>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</si>
  <si>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</si>
  <si>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</si>
  <si>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</si>
  <si>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</si>
  <si>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</si>
  <si>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</si>
  <si>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</si>
  <si>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</si>
  <si>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</si>
  <si>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</si>
  <si>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</si>
  <si>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</si>
  <si>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</si>
  <si>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</si>
  <si>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</si>
  <si>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</si>
  <si>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</si>
  <si>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</si>
  <si>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</si>
  <si>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</si>
  <si>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</si>
  <si>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</si>
  <si>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</si>
  <si>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</si>
  <si>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</si>
  <si>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</si>
  <si>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</si>
  <si>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</si>
  <si>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</si>
  <si>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</si>
  <si>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</si>
  <si>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</si>
  <si>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</si>
  <si>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</si>
  <si>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</si>
  <si>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</si>
  <si>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</si>
  <si>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</si>
  <si>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</si>
  <si>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</si>
  <si>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</si>
  <si>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</si>
  <si>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</si>
  <si>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</si>
  <si>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</si>
  <si>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</si>
  <si>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</si>
  <si>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</si>
  <si>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</si>
  <si>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</si>
  <si>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</si>
  <si>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</si>
  <si>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</si>
  <si>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</si>
  <si>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</si>
  <si>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</si>
  <si>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</si>
  <si>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</si>
  <si>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</si>
  <si>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</si>
  <si>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</si>
  <si>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</si>
  <si>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</si>
  <si>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</si>
  <si>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</si>
  <si>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</si>
  <si>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</si>
  <si>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</si>
  <si>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</si>
  <si>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</si>
  <si>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</si>
  <si>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</si>
  <si>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</si>
  <si>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</si>
  <si>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</si>
  <si>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</si>
  <si>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</si>
  <si>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</si>
  <si>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</si>
  <si>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</si>
  <si>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</si>
  <si>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</si>
  <si>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</si>
  <si>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</si>
  <si>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</si>
  <si>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</si>
  <si>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</si>
  <si>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</si>
  <si>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</si>
  <si>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</si>
  <si>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</si>
  <si>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</si>
  <si>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</si>
  <si>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</si>
  <si>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</si>
  <si>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</si>
  <si>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</si>
  <si>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</si>
  <si>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</si>
  <si>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</si>
  <si>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</si>
  <si>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</si>
  <si>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</si>
  <si>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</si>
  <si>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</si>
  <si>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</si>
  <si>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</si>
  <si>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</si>
  <si>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</si>
  <si>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</si>
  <si>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</si>
  <si>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</si>
  <si>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</si>
  <si>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</si>
  <si>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</si>
  <si>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</si>
  <si>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</si>
  <si>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</si>
  <si>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</si>
  <si>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</si>
  <si>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</si>
  <si>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</si>
  <si>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</si>
  <si>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</si>
  <si>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</si>
  <si>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</si>
  <si>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</si>
  <si>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</si>
  <si>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</si>
  <si>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</si>
  <si>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</si>
  <si>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</si>
  <si>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</si>
  <si>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</si>
  <si>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</si>
  <si>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</si>
  <si>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</si>
  <si>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</si>
  <si>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</si>
  <si>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</si>
  <si>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</si>
  <si>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</si>
  <si>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</si>
  <si>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</si>
  <si>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</si>
  <si>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</si>
  <si>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</si>
  <si>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</si>
  <si>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</si>
  <si>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</si>
  <si>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</si>
  <si>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</si>
  <si>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</si>
  <si>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</si>
  <si>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</si>
  <si>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</si>
  <si>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</si>
  <si>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</si>
  <si>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</si>
  <si>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</si>
  <si>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</si>
  <si>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</si>
  <si>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</si>
  <si>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</si>
  <si>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</si>
  <si>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</si>
  <si>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</si>
  <si>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</si>
  <si>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</si>
  <si>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</si>
  <si>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</si>
  <si>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</si>
  <si>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</si>
  <si>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</si>
  <si>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</si>
  <si>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</si>
  <si>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</si>
  <si>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</si>
  <si>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</si>
  <si>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</si>
  <si>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</si>
  <si>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</si>
  <si>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</si>
  <si>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</si>
  <si>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</si>
  <si>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</si>
  <si>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</si>
  <si>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</si>
  <si>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</si>
  <si>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</si>
  <si>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</si>
  <si>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</si>
  <si>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</si>
  <si>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</si>
  <si>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</si>
  <si>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</si>
  <si>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</si>
  <si>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</si>
  <si>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</si>
  <si>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</si>
  <si>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</si>
  <si>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</si>
  <si>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</si>
  <si>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</si>
  <si>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</si>
  <si>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</si>
  <si>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</si>
  <si>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</si>
  <si>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</si>
  <si>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</si>
  <si>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</si>
  <si>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</si>
  <si>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</si>
  <si>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</si>
  <si>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</si>
  <si>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</si>
  <si>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</si>
  <si>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</si>
  <si>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</si>
  <si>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</si>
  <si>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</si>
  <si>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</si>
  <si>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</si>
  <si>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</si>
  <si>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</si>
  <si>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</si>
  <si>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</si>
  <si>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</si>
  <si>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</si>
  <si>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</si>
  <si>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</si>
  <si>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</si>
  <si>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</si>
  <si>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</si>
  <si>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</si>
  <si>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</si>
  <si>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</si>
  <si>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</si>
  <si>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</si>
  <si>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</si>
  <si>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</si>
  <si>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</si>
  <si>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</si>
  <si>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</si>
  <si>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</si>
  <si>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</si>
  <si>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</si>
  <si>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</si>
  <si>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</si>
  <si>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</si>
  <si>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</si>
  <si>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</si>
  <si>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</si>
  <si>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</si>
  <si>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</si>
  <si>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</si>
  <si>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</si>
  <si>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</si>
  <si>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</si>
  <si>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</si>
  <si>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</si>
  <si>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</si>
  <si>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</si>
  <si>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</si>
  <si>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</si>
  <si>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</si>
  <si>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</si>
  <si>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</si>
  <si>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</si>
  <si>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</si>
  <si>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</si>
  <si>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</si>
  <si>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</si>
  <si>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</si>
  <si>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</si>
  <si>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</si>
  <si>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</si>
  <si>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</si>
  <si>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</si>
  <si>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</si>
  <si>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</si>
  <si>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</si>
  <si>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</si>
  <si>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</si>
  <si>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</si>
  <si>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</si>
  <si>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</si>
  <si>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</si>
  <si>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</si>
  <si>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</si>
  <si>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</si>
  <si>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</si>
  <si>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</si>
  <si>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</si>
  <si>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</si>
  <si>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</si>
  <si>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</si>
  <si>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</si>
  <si>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</si>
  <si>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</si>
  <si>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</si>
  <si>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</si>
  <si>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</si>
  <si>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</si>
  <si>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</si>
  <si>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</si>
  <si>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</si>
  <si>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</si>
  <si>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</si>
  <si>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</si>
  <si>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</si>
  <si>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</si>
  <si>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</si>
  <si>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</si>
  <si>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</si>
  <si>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</si>
  <si>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</si>
  <si>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</si>
  <si>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</si>
  <si>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</si>
  <si>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</si>
  <si>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</si>
  <si>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</si>
  <si>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</si>
  <si>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</si>
  <si>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</si>
  <si>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</si>
  <si>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</si>
  <si>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</si>
  <si>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</si>
  <si>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</si>
  <si>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</si>
  <si>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</si>
  <si>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</si>
  <si>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</si>
  <si>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</si>
  <si>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</si>
  <si>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</si>
  <si>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</si>
  <si>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</si>
  <si>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</si>
  <si>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</si>
  <si>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</si>
  <si>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</si>
  <si>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</si>
  <si>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</si>
  <si>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</si>
  <si>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</si>
  <si>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</si>
  <si>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</si>
  <si>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</si>
  <si>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</si>
  <si>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</si>
  <si>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</si>
  <si>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</si>
  <si>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</si>
  <si>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</si>
  <si>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</si>
  <si>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</si>
  <si>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</si>
  <si>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</si>
  <si>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</si>
  <si>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</si>
  <si>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</si>
  <si>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</si>
  <si>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</si>
  <si>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</si>
  <si>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</si>
  <si>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</si>
  <si>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</si>
  <si>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</si>
  <si>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</si>
  <si>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</si>
  <si>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</si>
  <si>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</si>
  <si>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</si>
  <si>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</si>
  <si>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</si>
  <si>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</si>
  <si>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</si>
  <si>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</si>
  <si>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</si>
  <si>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</si>
  <si>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</si>
  <si>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</si>
  <si>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</si>
  <si>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</si>
  <si>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</si>
  <si>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</si>
  <si>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</si>
  <si>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</si>
  <si>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</si>
  <si>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</si>
  <si>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</si>
  <si>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</si>
  <si>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</si>
  <si>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</si>
  <si>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</si>
  <si>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</si>
  <si>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</si>
  <si>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</si>
  <si>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</si>
  <si>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</si>
  <si>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</si>
  <si>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</si>
  <si>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</si>
  <si>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</si>
  <si>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</si>
  <si>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</si>
  <si>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</si>
  <si>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</si>
  <si>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</si>
  <si>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</si>
  <si>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</si>
  <si>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</si>
  <si>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</si>
  <si>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</si>
  <si>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</si>
  <si>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</si>
  <si>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</si>
  <si>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</si>
  <si>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</si>
  <si>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</si>
  <si>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</si>
  <si>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</si>
  <si>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</si>
  <si>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</si>
  <si>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</si>
  <si>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</si>
  <si>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</si>
  <si>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</si>
  <si>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</si>
  <si>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</si>
  <si>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</si>
  <si>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</si>
  <si>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</si>
  <si>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</si>
  <si>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</si>
  <si>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</si>
  <si>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</si>
  <si>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</si>
  <si>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</si>
  <si>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</si>
  <si>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</si>
  <si>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</si>
  <si>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</si>
  <si>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</si>
  <si>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</si>
  <si>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</si>
  <si>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</si>
  <si>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</si>
  <si>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</si>
  <si>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</si>
  <si>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</si>
  <si>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</si>
  <si>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</si>
  <si>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</si>
  <si>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</si>
  <si>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</si>
  <si>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</si>
  <si>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</si>
  <si>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</si>
  <si>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</si>
  <si>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</si>
  <si>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</si>
  <si>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</si>
  <si>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</si>
  <si>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</si>
  <si>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</si>
  <si>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</si>
  <si>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</si>
  <si>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</si>
  <si>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</si>
  <si>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</si>
  <si>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</si>
  <si>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</si>
  <si>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</si>
  <si>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</si>
  <si>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</si>
  <si>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</si>
  <si>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</si>
  <si>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</si>
  <si>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</si>
  <si>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</si>
  <si>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</si>
  <si>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</si>
  <si>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</si>
  <si>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</si>
  <si>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</si>
  <si>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</si>
  <si>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</si>
  <si>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</si>
  <si>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</si>
  <si>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</si>
  <si>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</si>
  <si>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</si>
  <si>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</si>
  <si>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</si>
  <si>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</si>
  <si>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</si>
  <si>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</si>
  <si>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</si>
  <si>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</si>
  <si>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</si>
  <si>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</si>
  <si>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</si>
  <si>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</si>
  <si>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</si>
  <si>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</si>
  <si>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</si>
  <si>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</si>
  <si>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</si>
  <si>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</si>
  <si>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</si>
  <si>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</si>
  <si>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</si>
  <si>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</si>
  <si>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</si>
  <si>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</si>
  <si>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</si>
  <si>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</si>
  <si>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</si>
  <si>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</si>
  <si>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</si>
  <si>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</si>
  <si>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</si>
  <si>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</si>
  <si>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</si>
  <si>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</si>
  <si>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</si>
  <si>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</si>
  <si>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</si>
  <si>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</si>
  <si>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</si>
  <si>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</si>
  <si>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</si>
  <si>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</si>
  <si>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</si>
  <si>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</si>
  <si>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</si>
  <si>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</si>
  <si>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</si>
  <si>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</si>
  <si>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</si>
  <si>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</si>
  <si>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</si>
  <si>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</si>
  <si>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</si>
  <si>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</si>
  <si>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</si>
  <si>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</si>
  <si>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</si>
  <si>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</si>
  <si>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</si>
  <si>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</si>
  <si>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</si>
  <si>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</si>
  <si>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</si>
  <si>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</si>
  <si>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</si>
  <si>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</si>
  <si>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</si>
  <si>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</si>
  <si>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</si>
  <si>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</si>
  <si>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</si>
  <si>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</si>
  <si>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</si>
  <si>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</si>
  <si>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</si>
  <si>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</si>
  <si>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</si>
  <si>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</si>
  <si>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</si>
  <si>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</si>
  <si>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</si>
  <si>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</si>
  <si>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</si>
  <si>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</si>
  <si>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</si>
  <si>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</si>
  <si>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</si>
  <si>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</si>
  <si>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</si>
  <si>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</si>
  <si>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</si>
  <si>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</si>
  <si>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</si>
  <si>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</si>
  <si>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</si>
  <si>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</si>
  <si>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</si>
  <si>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</si>
  <si>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</si>
  <si>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</si>
  <si>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</si>
  <si>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</si>
  <si>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</si>
  <si>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</si>
  <si>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</si>
  <si>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</si>
  <si>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</si>
  <si>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</si>
  <si>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</si>
  <si>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</si>
  <si>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</si>
  <si>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</si>
  <si>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</si>
  <si>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</si>
  <si>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</si>
  <si>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</si>
  <si>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</si>
  <si>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</si>
  <si>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</si>
  <si>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</si>
  <si>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</si>
  <si>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</si>
  <si>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</si>
  <si>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</si>
  <si>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</si>
  <si>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</si>
  <si>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</si>
  <si>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</si>
  <si>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</si>
  <si>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</si>
  <si>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</si>
  <si>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</si>
  <si>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</si>
  <si>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</si>
  <si>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</si>
  <si>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</si>
  <si>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</si>
  <si>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</si>
  <si>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</si>
  <si>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</si>
  <si>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</si>
  <si>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</si>
  <si>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</si>
  <si>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</si>
  <si>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</si>
  <si>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</si>
  <si>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</si>
  <si>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</si>
  <si>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</si>
  <si>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</si>
  <si>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</si>
  <si>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</si>
  <si>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</si>
  <si>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</si>
  <si>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</si>
  <si>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</si>
  <si>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</si>
  <si>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</si>
  <si>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</si>
  <si>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</si>
  <si>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</si>
  <si>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</si>
  <si>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</si>
  <si>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</si>
  <si>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</si>
  <si>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</si>
  <si>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</si>
  <si>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</si>
  <si>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</si>
  <si>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</si>
  <si>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</si>
  <si>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</si>
  <si>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</si>
  <si>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</si>
  <si>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</si>
  <si>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</si>
  <si>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</si>
  <si>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</si>
  <si>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</si>
  <si>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</si>
  <si>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</si>
  <si>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</si>
  <si>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</si>
  <si>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</si>
  <si>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</si>
  <si>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</si>
  <si>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</si>
  <si>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</si>
  <si>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</si>
  <si>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</si>
  <si>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</si>
  <si>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</si>
  <si>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</si>
  <si>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</si>
  <si>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</si>
  <si>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</si>
  <si>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</si>
  <si>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</si>
  <si>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</si>
  <si>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</si>
  <si>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</si>
  <si>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</si>
  <si>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</si>
  <si>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</si>
  <si>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</si>
  <si>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</si>
  <si>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</si>
  <si>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</si>
  <si>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</si>
  <si>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</si>
  <si>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</si>
  <si>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</si>
  <si>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</si>
  <si>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</si>
  <si>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</si>
  <si>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</si>
  <si>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</si>
  <si>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</si>
  <si>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</si>
  <si>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</si>
  <si>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</si>
  <si>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</si>
  <si>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</si>
  <si>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</si>
  <si>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</si>
  <si>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</si>
  <si>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</si>
  <si>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</si>
  <si>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</si>
  <si>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</si>
  <si>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</si>
  <si>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</si>
  <si>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</si>
  <si>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</si>
  <si>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</si>
  <si>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</si>
  <si>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</si>
  <si>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</si>
  <si>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</si>
  <si>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</si>
  <si>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</si>
  <si>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</si>
  <si>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</si>
  <si>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</si>
  <si>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</si>
  <si>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</si>
  <si>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</si>
  <si>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</si>
  <si>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</si>
  <si>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</si>
  <si>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</si>
  <si>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</si>
  <si>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</si>
  <si>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</si>
  <si>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</si>
  <si>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</si>
  <si>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</si>
  <si>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</si>
  <si>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</si>
  <si>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</si>
  <si>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</si>
  <si>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</si>
  <si>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</si>
  <si>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</si>
  <si>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</si>
  <si>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</si>
  <si>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</si>
  <si>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</si>
  <si>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</si>
  <si>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</si>
  <si>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</si>
  <si>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</si>
  <si>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</si>
  <si>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</si>
  <si>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</si>
  <si>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</si>
  <si>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</si>
  <si>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</si>
  <si>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</si>
  <si>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</si>
  <si>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</si>
  <si>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</si>
  <si>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</si>
  <si>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</si>
  <si>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</si>
  <si>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</si>
  <si>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</si>
  <si>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</si>
  <si>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</si>
  <si>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</si>
  <si>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</si>
  <si>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</si>
  <si>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</si>
  <si>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</si>
  <si>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</si>
  <si>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</si>
  <si>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</si>
  <si>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</si>
  <si>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</si>
  <si>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</si>
  <si>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</si>
  <si>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</si>
  <si>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</si>
  <si>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</si>
  <si>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</si>
  <si>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</si>
  <si>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</si>
  <si>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</si>
  <si>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</si>
  <si>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</si>
  <si>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</si>
  <si>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</si>
  <si>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</si>
  <si>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</si>
  <si>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</si>
  <si>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</si>
  <si>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</si>
  <si>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</si>
  <si>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</si>
  <si>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</si>
  <si>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</si>
  <si>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</si>
  <si>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</si>
  <si>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</si>
  <si>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</si>
  <si>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</si>
  <si>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</si>
  <si>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</si>
  <si>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</si>
  <si>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</si>
  <si>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</si>
  <si>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</si>
  <si>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</si>
  <si>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</si>
  <si>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</si>
  <si>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</si>
  <si>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</si>
  <si>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</si>
  <si>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</si>
  <si>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</si>
  <si>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</si>
  <si>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</si>
  <si>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</si>
  <si>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</si>
  <si>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</si>
  <si>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</si>
  <si>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</si>
  <si>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</si>
  <si>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</si>
  <si>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</si>
  <si>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</si>
  <si>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</si>
  <si>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</si>
  <si>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</si>
  <si>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</si>
  <si>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</si>
  <si>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</si>
  <si>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</si>
  <si>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</si>
  <si>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</si>
  <si>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</si>
  <si>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</si>
  <si>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</si>
  <si>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</si>
  <si>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</si>
  <si>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</si>
  <si>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</si>
  <si>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</si>
  <si>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</si>
  <si>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</si>
  <si>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</si>
  <si>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</si>
  <si>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</si>
  <si>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</si>
  <si>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</si>
  <si>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</si>
  <si>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</si>
  <si>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</si>
  <si>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</si>
  <si>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</si>
  <si>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</si>
  <si>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</si>
  <si>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</si>
  <si>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</si>
  <si>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</si>
  <si>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</si>
  <si>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</si>
  <si>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</si>
  <si>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</si>
  <si>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</si>
  <si>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</si>
  <si>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</si>
  <si>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</si>
  <si>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</si>
  <si>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</si>
  <si>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</si>
  <si>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</si>
  <si>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</si>
  <si>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</si>
  <si>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</si>
  <si>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</si>
  <si>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</si>
  <si>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</si>
  <si>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</si>
  <si>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</si>
  <si>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</si>
  <si>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</si>
  <si>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</si>
  <si>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</si>
  <si>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</si>
  <si>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</si>
  <si>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</si>
  <si>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</si>
  <si>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</si>
  <si>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</si>
  <si>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</si>
  <si>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</si>
  <si>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</si>
  <si>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</si>
  <si>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</si>
  <si>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</si>
  <si>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</si>
  <si>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</si>
  <si>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</si>
  <si>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</si>
  <si>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</si>
  <si>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</si>
  <si>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</si>
  <si>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</si>
  <si>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</si>
  <si>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</si>
  <si>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</si>
  <si>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</si>
  <si>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</si>
  <si>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</si>
  <si>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</si>
  <si>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</si>
  <si>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</si>
  <si>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</si>
  <si>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</si>
  <si>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</si>
  <si>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</si>
  <si>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</si>
  <si>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</si>
  <si>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</si>
  <si>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</si>
  <si>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</si>
  <si>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</si>
  <si>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</si>
  <si>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</si>
  <si>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</si>
  <si>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</si>
  <si>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</si>
  <si>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</si>
  <si>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</si>
  <si>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</si>
  <si>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</si>
  <si>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</si>
  <si>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</si>
  <si>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</si>
  <si>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</si>
  <si>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</si>
  <si>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</si>
  <si>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</si>
  <si>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</si>
  <si>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</si>
  <si>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</si>
  <si>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</si>
  <si>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</si>
  <si>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</si>
  <si>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</si>
  <si>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</si>
  <si>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</si>
  <si>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</si>
  <si>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</si>
  <si>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</si>
  <si>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</si>
  <si>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</si>
  <si>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</si>
  <si>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</si>
  <si>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</si>
  <si>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</si>
  <si>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</si>
  <si>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</si>
  <si>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</si>
  <si>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</si>
  <si>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</si>
  <si>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</si>
  <si>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</si>
  <si>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</si>
  <si>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</si>
  <si>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</si>
  <si>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</si>
  <si>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</si>
  <si>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</si>
  <si>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</si>
  <si>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</si>
  <si>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</si>
  <si>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</si>
  <si>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</si>
  <si>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</si>
  <si>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</si>
  <si>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</si>
  <si>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</si>
  <si>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</si>
  <si>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</si>
  <si>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</si>
  <si>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</si>
  <si>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</si>
  <si>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</si>
  <si>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</si>
  <si>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</si>
  <si>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</si>
  <si>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</si>
  <si>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</si>
  <si>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</si>
  <si>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</si>
  <si>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</si>
  <si>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</si>
  <si>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</si>
  <si>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</si>
  <si>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</si>
  <si>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</si>
  <si>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</si>
  <si>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</si>
  <si>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</si>
  <si>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</si>
  <si>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</si>
  <si>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</si>
  <si>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</si>
  <si>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</si>
  <si>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</si>
  <si>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</si>
  <si>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</si>
  <si>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</si>
  <si>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</si>
  <si>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</si>
  <si>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</si>
  <si>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</si>
  <si>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</si>
  <si>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</si>
  <si>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</si>
  <si>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</si>
  <si>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</si>
  <si>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</si>
  <si>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</si>
  <si>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</si>
  <si>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</si>
  <si>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</si>
  <si>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</si>
  <si>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</si>
  <si>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</si>
  <si>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</si>
  <si>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</si>
  <si>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</si>
  <si>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</si>
  <si>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</si>
  <si>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</si>
  <si>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</si>
  <si>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</si>
  <si>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</si>
  <si>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</si>
  <si>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</si>
  <si>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</si>
  <si>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</si>
  <si>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</si>
  <si>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</si>
  <si>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</si>
  <si>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</si>
  <si>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</si>
  <si>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</si>
  <si>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</si>
  <si>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</si>
  <si>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</si>
  <si>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</si>
  <si>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</si>
  <si>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</si>
  <si>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</si>
  <si>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</si>
  <si>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</si>
  <si>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</si>
  <si>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</si>
  <si>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</si>
  <si>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</si>
  <si>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</si>
  <si>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</si>
  <si>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</si>
  <si>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</si>
  <si>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</si>
  <si>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</si>
  <si>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</si>
  <si>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</si>
  <si>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</si>
  <si>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</si>
  <si>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</si>
  <si>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</si>
  <si>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</si>
  <si>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</si>
  <si>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</si>
  <si>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</si>
  <si>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</si>
  <si>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</si>
  <si>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</si>
  <si>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</si>
  <si>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</si>
  <si>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</si>
  <si>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</si>
  <si>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</si>
  <si>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</si>
  <si>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</si>
  <si>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</si>
  <si>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</si>
  <si>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</si>
  <si>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</si>
  <si>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</si>
  <si>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</si>
  <si>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</si>
  <si>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</si>
  <si>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</si>
  <si>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</si>
  <si>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</si>
  <si>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</si>
  <si>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</si>
  <si>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</si>
  <si>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</si>
  <si>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</si>
  <si>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</si>
  <si>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</si>
  <si>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</si>
  <si>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</si>
  <si>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</si>
  <si>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</si>
  <si>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</si>
  <si>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</si>
  <si>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</si>
  <si>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</si>
  <si>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</si>
  <si>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</si>
  <si>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</si>
  <si>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</si>
  <si>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</si>
  <si>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</si>
  <si>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</si>
  <si>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</si>
  <si>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</si>
  <si>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</si>
  <si>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</si>
  <si>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</si>
  <si>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</si>
  <si>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</si>
  <si>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</si>
  <si>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</si>
  <si>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</si>
  <si>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</si>
  <si>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</si>
  <si>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</si>
  <si>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</si>
  <si>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</si>
  <si>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</si>
  <si>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</si>
  <si>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</si>
  <si>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</si>
  <si>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</si>
  <si>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</si>
  <si>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</si>
  <si>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</si>
  <si>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</si>
  <si>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</si>
  <si>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</si>
  <si>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</si>
  <si>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</si>
  <si>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</si>
  <si>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</si>
  <si>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</si>
  <si>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</si>
  <si>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</si>
  <si>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</si>
  <si>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</si>
  <si>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</si>
  <si>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</si>
  <si>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</si>
  <si>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</si>
  <si>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</si>
  <si>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</si>
  <si>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</si>
  <si>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</si>
  <si>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</si>
  <si>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</si>
  <si>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</si>
  <si>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</si>
  <si>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</si>
  <si>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</si>
  <si>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</si>
  <si>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</si>
  <si>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</si>
  <si>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</si>
  <si>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</si>
  <si>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</si>
  <si>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</si>
  <si>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</si>
  <si>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</si>
  <si>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</si>
  <si>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</si>
  <si>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</si>
  <si>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</si>
  <si>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</si>
  <si>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</si>
  <si>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</si>
  <si>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</si>
  <si>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</si>
  <si>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</si>
  <si>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</si>
  <si>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</si>
  <si>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</si>
  <si>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</si>
  <si>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</si>
  <si>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</si>
  <si>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</si>
  <si>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</si>
  <si>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</si>
  <si>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</si>
  <si>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</si>
  <si>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</si>
  <si>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</si>
  <si>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</si>
  <si>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</si>
  <si>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</si>
  <si>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</si>
  <si>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</si>
  <si>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</si>
  <si>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</si>
  <si>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</si>
  <si>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</si>
  <si>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</si>
  <si>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</si>
  <si>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</si>
  <si>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</si>
  <si>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</si>
  <si>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</si>
  <si>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</si>
  <si>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</si>
  <si>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</si>
  <si>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</si>
  <si>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</si>
  <si>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</si>
  <si>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</si>
  <si>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</si>
  <si>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</si>
  <si>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</si>
  <si>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</si>
  <si>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</si>
  <si>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</si>
  <si>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</si>
  <si>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</si>
  <si>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</si>
  <si>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</si>
  <si>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</si>
  <si>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</si>
  <si>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</si>
  <si>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</si>
  <si>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</si>
  <si>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</si>
  <si>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</si>
  <si>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</si>
  <si>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</si>
  <si>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</si>
  <si>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</si>
  <si>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</si>
  <si>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</si>
  <si>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</si>
  <si>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</si>
  <si>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</si>
  <si>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</si>
  <si>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</si>
  <si>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</si>
  <si>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</si>
  <si>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</si>
  <si>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</si>
  <si>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</si>
  <si>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</si>
  <si>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</si>
  <si>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</si>
  <si>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</si>
  <si>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</si>
  <si>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</si>
  <si>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</si>
  <si>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</si>
  <si>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</si>
  <si>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</si>
  <si>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</si>
  <si>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</si>
  <si>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</si>
  <si>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</si>
  <si>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</si>
  <si>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</si>
  <si>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</si>
  <si>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</si>
  <si>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</si>
  <si>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</si>
  <si>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</si>
  <si>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</si>
  <si>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</si>
  <si>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</si>
  <si>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</si>
  <si>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</si>
  <si>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</si>
  <si>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</si>
  <si>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</si>
  <si>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</si>
  <si>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</si>
  <si>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</si>
  <si>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</si>
  <si>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</si>
  <si>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</si>
  <si>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</si>
  <si>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</si>
  <si>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</si>
  <si>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</si>
  <si>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</si>
  <si>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</si>
  <si>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</si>
  <si>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</si>
  <si>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</si>
  <si>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</si>
  <si>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</si>
  <si>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</si>
  <si>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</si>
  <si>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</si>
  <si>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</si>
  <si>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</si>
  <si>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</si>
  <si>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</si>
  <si>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</si>
  <si>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</si>
  <si>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</si>
  <si>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</si>
  <si>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</si>
  <si>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</si>
  <si>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</si>
  <si>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</si>
  <si>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</si>
  <si>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</si>
  <si>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</si>
  <si>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</si>
  <si>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</si>
  <si>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</si>
  <si>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</si>
  <si>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</si>
  <si>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</si>
  <si>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</si>
  <si>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</si>
  <si>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</si>
  <si>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</si>
  <si>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</si>
  <si>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</si>
  <si>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</si>
  <si>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</si>
  <si>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</si>
  <si>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</si>
  <si>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</si>
  <si>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</si>
  <si>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</si>
  <si>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</si>
  <si>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</si>
  <si>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</si>
  <si>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</si>
  <si>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</si>
  <si>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</si>
  <si>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</si>
  <si>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</si>
  <si>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</si>
  <si>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</si>
  <si>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</si>
  <si>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</si>
  <si>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</si>
  <si>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</si>
  <si>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</si>
  <si>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</si>
  <si>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</si>
  <si>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</si>
  <si>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</si>
  <si>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</si>
  <si>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</si>
  <si>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</si>
  <si>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</si>
  <si>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</si>
  <si>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</si>
  <si>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</si>
  <si>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</si>
  <si>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</si>
  <si>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</si>
  <si>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</si>
  <si>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</si>
  <si>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</si>
  <si>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</si>
  <si>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</si>
  <si>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</si>
  <si>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</si>
  <si>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</si>
  <si>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</si>
  <si>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</si>
  <si>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</si>
  <si>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</si>
  <si>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</si>
  <si>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</si>
  <si>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</si>
  <si>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</si>
  <si>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</si>
  <si>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</si>
  <si>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</si>
  <si>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</si>
  <si>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</si>
  <si>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</si>
  <si>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</si>
  <si>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</si>
  <si>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</si>
  <si>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</si>
  <si>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</si>
  <si>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</si>
  <si>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</si>
  <si>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</si>
  <si>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</si>
  <si>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</si>
  <si>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</si>
  <si>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</si>
  <si>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</si>
  <si>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</si>
  <si>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</si>
  <si>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</si>
  <si>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</si>
  <si>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</si>
  <si>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</si>
  <si>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</si>
  <si>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</si>
  <si>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</si>
  <si>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</si>
  <si>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</si>
  <si>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</si>
  <si>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</si>
  <si>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</si>
  <si>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</si>
  <si>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</si>
  <si>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</si>
  <si>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</si>
  <si>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</si>
  <si>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</si>
  <si>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</si>
  <si>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</si>
  <si>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</si>
  <si>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</si>
  <si>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</si>
  <si>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</si>
  <si>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</si>
  <si>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</si>
  <si>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</si>
  <si>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</si>
  <si>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</si>
  <si>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</si>
  <si>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</si>
  <si>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</si>
  <si>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</si>
  <si>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</si>
  <si>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</si>
  <si>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</si>
  <si>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</si>
  <si>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</si>
  <si>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</si>
  <si>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</si>
  <si>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</si>
  <si>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</si>
  <si>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</si>
  <si>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</si>
  <si>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</si>
  <si>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</si>
  <si>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</si>
  <si>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</si>
  <si>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</si>
  <si>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</si>
  <si>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</si>
  <si>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</si>
  <si>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</si>
  <si>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</si>
  <si>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</si>
  <si>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</si>
  <si>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</si>
  <si>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</si>
  <si>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</si>
  <si>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</si>
  <si>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</si>
  <si>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</si>
  <si>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</si>
  <si>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</si>
  <si>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</si>
  <si>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</si>
  <si>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</si>
  <si>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</si>
  <si>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</si>
  <si>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</si>
  <si>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</si>
  <si>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</si>
  <si>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</si>
  <si>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</si>
  <si>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</si>
  <si>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</si>
  <si>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</si>
  <si>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</si>
  <si>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</si>
  <si>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</si>
  <si>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</si>
  <si>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</si>
  <si>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</si>
  <si>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</si>
  <si>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</si>
  <si>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</si>
  <si>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</si>
  <si>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</si>
  <si>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</si>
  <si>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</si>
  <si>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</si>
  <si>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</si>
  <si>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</si>
  <si>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</si>
  <si>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</si>
  <si>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</si>
  <si>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</si>
  <si>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</si>
  <si>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</si>
  <si>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</si>
  <si>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</si>
  <si>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</si>
  <si>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</si>
  <si>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</si>
  <si>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</si>
  <si>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</si>
  <si>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</si>
  <si>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</si>
  <si>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</si>
  <si>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</si>
  <si>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</si>
  <si>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</si>
  <si>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</si>
  <si>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</si>
  <si>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</si>
  <si>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</si>
  <si>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</si>
  <si>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</si>
  <si>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</si>
  <si>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</si>
  <si>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</si>
  <si>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</si>
  <si>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</si>
  <si>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</si>
  <si>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</si>
  <si>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</si>
  <si>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</si>
  <si>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</si>
  <si>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</si>
  <si>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</si>
  <si>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</si>
  <si>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</si>
  <si>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</si>
  <si>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</si>
  <si>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</si>
  <si>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</si>
  <si>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</si>
  <si>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</si>
  <si>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</si>
  <si>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</si>
  <si>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</si>
  <si>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</si>
  <si>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</si>
  <si>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</si>
  <si>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</si>
  <si>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</si>
  <si>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</si>
  <si>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</si>
  <si>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</si>
  <si>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</si>
  <si>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</si>
  <si>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</si>
  <si>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</si>
  <si>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</si>
  <si>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</si>
  <si>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</si>
  <si>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</si>
  <si>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</si>
  <si>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</si>
  <si>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</si>
  <si>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</si>
  <si>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</si>
  <si>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</si>
  <si>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</si>
  <si>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</si>
  <si>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</si>
  <si>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</si>
  <si>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</si>
  <si>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</si>
  <si>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</si>
  <si>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</si>
  <si>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</si>
  <si>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</si>
  <si>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</si>
  <si>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</si>
  <si>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</si>
  <si>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</si>
  <si>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</si>
  <si>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</si>
  <si>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</si>
  <si>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</si>
  <si>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</si>
  <si>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</si>
  <si>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</si>
  <si>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</si>
  <si>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</si>
  <si>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</si>
  <si>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</si>
  <si>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</si>
  <si>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</si>
  <si>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</si>
  <si>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</si>
  <si>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</si>
  <si>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</si>
  <si>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</si>
  <si>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</si>
  <si>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</si>
  <si>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</si>
  <si>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</si>
  <si>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</si>
  <si>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</si>
  <si>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</si>
  <si>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</si>
  <si>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</si>
  <si>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</si>
  <si>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</si>
  <si>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</si>
  <si>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</si>
  <si>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</si>
  <si>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</si>
  <si>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</si>
  <si>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</si>
  <si>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</si>
  <si>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</si>
  <si>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</si>
  <si>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</si>
  <si>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</si>
  <si>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</si>
  <si>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</si>
  <si>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</si>
  <si>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</si>
  <si>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</si>
  <si>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</si>
  <si>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</si>
  <si>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</si>
  <si>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</si>
  <si>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</si>
  <si>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</si>
  <si>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</si>
  <si>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</si>
  <si>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</si>
  <si>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</si>
  <si>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</si>
  <si>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</si>
  <si>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</si>
  <si>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</si>
  <si>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</si>
  <si>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</si>
  <si>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</si>
  <si>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</si>
  <si>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</si>
  <si>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</si>
  <si>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</si>
  <si>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</si>
  <si>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</si>
  <si>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</si>
  <si>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</si>
  <si>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</si>
  <si>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</si>
  <si>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</si>
  <si>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</si>
  <si>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</si>
  <si>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</si>
  <si>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</si>
  <si>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</si>
  <si>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</si>
  <si>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</si>
  <si>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</si>
  <si>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</si>
  <si>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</si>
  <si>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</si>
  <si>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</si>
  <si>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</si>
  <si>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</si>
  <si>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</si>
  <si>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</si>
  <si>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</si>
  <si>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</si>
  <si>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</si>
  <si>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</si>
  <si>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</si>
  <si>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</si>
  <si>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</si>
  <si>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</si>
  <si>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</si>
  <si>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</si>
  <si>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</si>
  <si>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</si>
  <si>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</si>
  <si>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</si>
  <si>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</si>
  <si>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</si>
  <si>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</si>
  <si>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</si>
  <si>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</si>
  <si>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</si>
  <si>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</si>
  <si>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</si>
  <si>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</si>
  <si>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</si>
  <si>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</si>
  <si>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</si>
  <si>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</si>
  <si>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</si>
  <si>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</si>
  <si>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</si>
  <si>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</si>
  <si>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</si>
  <si>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</si>
  <si>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</si>
  <si>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</si>
  <si>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</si>
  <si>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</si>
  <si>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</si>
  <si>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</si>
  <si>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</si>
  <si>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</si>
  <si>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</si>
  <si>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</si>
  <si>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</si>
  <si>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</si>
  <si>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</si>
  <si>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</si>
  <si>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</si>
  <si>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</si>
  <si>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</si>
  <si>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</si>
  <si>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</si>
  <si>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</si>
  <si>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</si>
  <si>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</si>
  <si>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</si>
  <si>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</si>
  <si>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</si>
  <si>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</si>
  <si>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</si>
  <si>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</si>
  <si>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</si>
  <si>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</si>
  <si>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</si>
  <si>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</si>
  <si>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</si>
  <si>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</si>
  <si>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</si>
  <si>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</si>
  <si>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</si>
  <si>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</si>
  <si>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</si>
  <si>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</si>
  <si>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</si>
  <si>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</si>
  <si>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</si>
  <si>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</si>
  <si>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</si>
  <si>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</si>
  <si>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</si>
  <si>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</si>
  <si>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</si>
  <si>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</si>
  <si>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</si>
  <si>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</si>
  <si>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</si>
  <si>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</si>
  <si>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</si>
  <si>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</si>
  <si>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</si>
  <si>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</si>
  <si>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</si>
  <si>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</si>
  <si>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</si>
  <si>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</si>
  <si>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</si>
  <si>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</si>
  <si>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</si>
  <si>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</si>
  <si>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</si>
  <si>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</si>
  <si>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</si>
  <si>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</si>
  <si>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</si>
  <si>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</si>
  <si>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</si>
  <si>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</si>
  <si>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</si>
  <si>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</si>
  <si>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</si>
  <si>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</si>
  <si>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</si>
  <si>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</si>
  <si>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</si>
  <si>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</si>
  <si>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</si>
  <si>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</si>
  <si>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</si>
  <si>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</si>
  <si>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</si>
  <si>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</si>
  <si>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</si>
  <si>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</si>
  <si>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</si>
  <si>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</si>
  <si>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</si>
  <si>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</si>
  <si>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</si>
  <si>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</si>
  <si>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</si>
  <si>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</si>
  <si>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</si>
  <si>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</si>
  <si>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</si>
  <si>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</si>
  <si>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</si>
  <si>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</si>
  <si>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</si>
  <si>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</si>
  <si>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</si>
  <si>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</si>
  <si>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</si>
  <si>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</si>
  <si>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</si>
  <si>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</si>
  <si>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</si>
  <si>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</si>
  <si>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</si>
  <si>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</si>
  <si>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</si>
  <si>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</si>
  <si>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</si>
  <si>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</si>
  <si>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</si>
  <si>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</si>
  <si>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</si>
  <si>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</si>
  <si>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</si>
  <si>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</si>
  <si>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</si>
  <si>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</si>
  <si>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</si>
  <si>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</si>
  <si>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</si>
  <si>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</si>
  <si>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</si>
  <si>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</si>
  <si>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</si>
  <si>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</si>
  <si>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</si>
  <si>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</si>
  <si>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</si>
  <si>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</si>
  <si>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</si>
  <si>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</si>
  <si>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</si>
  <si>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</si>
  <si>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</si>
  <si>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</si>
  <si>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</si>
  <si>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</si>
  <si>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</si>
  <si>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</si>
  <si>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</si>
  <si>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</si>
  <si>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</si>
  <si>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</si>
  <si>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</si>
  <si>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</si>
  <si>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</si>
  <si>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</si>
  <si>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</si>
  <si>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</si>
  <si>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</si>
  <si>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</si>
  <si>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</si>
  <si>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</si>
  <si>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</si>
  <si>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</si>
  <si>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</si>
  <si>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</si>
  <si>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</si>
  <si>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</si>
  <si>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</si>
  <si>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</si>
  <si>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</si>
  <si>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</si>
  <si>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</si>
  <si>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</si>
  <si>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</si>
  <si>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</si>
  <si>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</si>
  <si>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</si>
  <si>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</si>
  <si>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</si>
  <si>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</si>
  <si>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</si>
  <si>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</si>
  <si>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</si>
  <si>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</si>
  <si>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</si>
  <si>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</si>
  <si>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</si>
  <si>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</si>
  <si>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</si>
  <si>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</si>
  <si>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</si>
  <si>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</si>
  <si>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</si>
  <si>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</si>
  <si>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</si>
  <si>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</si>
  <si>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</si>
  <si>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</si>
  <si>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</si>
  <si>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</si>
  <si>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</si>
  <si>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</si>
  <si>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</si>
  <si>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</si>
  <si>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</si>
  <si>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</si>
  <si>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</si>
  <si>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</si>
  <si>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</si>
  <si>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</si>
  <si>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</si>
  <si>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</si>
  <si>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</si>
  <si>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</si>
  <si>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</si>
  <si>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</si>
  <si>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</si>
  <si>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</si>
  <si>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</si>
  <si>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</si>
  <si>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</si>
  <si>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</si>
  <si>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</si>
  <si>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</si>
  <si>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</si>
  <si>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</si>
  <si>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</si>
  <si>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</si>
  <si>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</si>
  <si>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</si>
  <si>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</si>
  <si>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</si>
  <si>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</si>
  <si>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</si>
  <si>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</si>
  <si>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</si>
  <si>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</si>
  <si>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</si>
  <si>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</si>
  <si>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</si>
  <si>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</si>
  <si>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</si>
  <si>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</si>
  <si>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</si>
  <si>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</si>
  <si>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</si>
  <si>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</si>
  <si>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</si>
  <si>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</si>
  <si>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</si>
  <si>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</si>
  <si>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</si>
  <si>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</si>
  <si>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</si>
  <si>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</si>
  <si>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</si>
  <si>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</si>
  <si>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</si>
  <si>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</si>
  <si>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</si>
  <si>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</si>
  <si>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</si>
  <si>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</si>
  <si>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</si>
  <si>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</si>
  <si>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</si>
  <si>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</si>
  <si>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</si>
  <si>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</si>
  <si>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</si>
  <si>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</si>
  <si>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</si>
  <si>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</si>
  <si>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</si>
  <si>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</si>
  <si>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</si>
  <si>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</si>
  <si>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</si>
  <si>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</si>
  <si>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</si>
  <si>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</si>
  <si>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</si>
  <si>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</si>
  <si>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</si>
  <si>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</si>
  <si>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</si>
  <si>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</si>
  <si>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</si>
  <si>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</si>
  <si>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</si>
  <si>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</si>
  <si>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</si>
  <si>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</si>
  <si>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</si>
  <si>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</si>
  <si>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</si>
  <si>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</si>
  <si>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</si>
  <si>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</si>
  <si>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</si>
  <si>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</si>
  <si>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</si>
  <si>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</si>
  <si>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</si>
  <si>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</si>
  <si>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</si>
  <si>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</si>
  <si>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</si>
  <si>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</si>
  <si>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</si>
  <si>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</si>
  <si>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</si>
  <si>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</si>
  <si>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</si>
  <si>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</si>
  <si>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</si>
  <si>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</si>
  <si>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</si>
  <si>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</si>
  <si>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</si>
  <si>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</si>
  <si>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</si>
  <si>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</si>
  <si>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</si>
  <si>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</si>
  <si>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</si>
  <si>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</si>
  <si>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</si>
  <si>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</si>
  <si>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</si>
  <si>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</si>
  <si>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</si>
  <si>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</si>
  <si>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</si>
  <si>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</si>
  <si>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</si>
  <si>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</si>
  <si>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</si>
  <si>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</si>
  <si>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</si>
  <si>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</si>
  <si>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</si>
  <si>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</si>
  <si>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</si>
  <si>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</si>
  <si>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</si>
  <si>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</si>
  <si>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</si>
  <si>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</si>
  <si>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</si>
  <si>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</si>
  <si>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</si>
  <si>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</si>
  <si>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</si>
  <si>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</si>
  <si>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</si>
  <si>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</si>
  <si>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</si>
  <si>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</si>
  <si>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</si>
  <si>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</si>
  <si>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</si>
  <si>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</si>
  <si>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</si>
  <si>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</si>
  <si>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</si>
  <si>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</si>
  <si>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</si>
  <si>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</si>
  <si>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</si>
  <si>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</si>
  <si>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</si>
  <si>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</si>
  <si>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</si>
  <si>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</si>
  <si>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</si>
  <si>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</si>
  <si>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</si>
  <si>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</si>
  <si>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</si>
  <si>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</si>
  <si>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</si>
  <si>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</si>
  <si>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</si>
  <si>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</si>
  <si>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</si>
  <si>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</si>
  <si>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</si>
  <si>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</si>
  <si>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</si>
  <si>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</si>
  <si>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</si>
  <si>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</si>
  <si>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</si>
  <si>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</si>
  <si>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</si>
  <si>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</si>
  <si>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</si>
  <si>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</si>
  <si>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</si>
  <si>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</si>
  <si>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</si>
  <si>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</si>
  <si>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</si>
  <si>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</si>
  <si>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</si>
  <si>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</si>
  <si>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</si>
  <si>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</si>
  <si>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</si>
  <si>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</si>
  <si>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</si>
  <si>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</si>
  <si>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</si>
  <si>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</si>
  <si>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</si>
  <si>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</si>
  <si>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</si>
  <si>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</si>
  <si>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</si>
  <si>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</si>
  <si>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</si>
  <si>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</si>
  <si>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</si>
  <si>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</si>
  <si>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</si>
  <si>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</si>
  <si>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</si>
  <si>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</si>
  <si>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</si>
  <si>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</si>
  <si>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</si>
  <si>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</si>
  <si>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</si>
  <si>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</si>
  <si>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</si>
  <si>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</si>
  <si>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</si>
  <si>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</si>
  <si>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</si>
  <si>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</si>
  <si>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</si>
  <si>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</si>
  <si>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</si>
  <si>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</si>
  <si>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</si>
  <si>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</si>
  <si>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</si>
  <si>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</si>
  <si>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</si>
  <si>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</si>
  <si>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</si>
  <si>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</si>
  <si>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</si>
  <si>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</si>
  <si>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</si>
  <si>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</si>
  <si>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</si>
  <si>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</si>
  <si>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</si>
  <si>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</si>
  <si>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</si>
  <si>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</si>
  <si>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</si>
  <si>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</si>
  <si>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</si>
  <si>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</si>
  <si>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</si>
  <si>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</si>
  <si>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</si>
  <si>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</si>
  <si>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</si>
  <si>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</si>
  <si>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</si>
  <si>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</si>
  <si>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</si>
  <si>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</si>
  <si>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</si>
  <si>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</si>
  <si>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</si>
  <si>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</si>
  <si>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</si>
  <si>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</si>
  <si>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</si>
  <si>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</si>
  <si>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</si>
  <si>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</si>
  <si>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</si>
  <si>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</si>
  <si>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</si>
  <si>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</si>
  <si>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</si>
  <si>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</si>
  <si>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</si>
  <si>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</si>
  <si>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</si>
  <si>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</si>
  <si>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</si>
  <si>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</si>
  <si>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</si>
  <si>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</si>
  <si>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</si>
  <si>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</si>
  <si>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</si>
  <si>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</si>
  <si>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</si>
  <si>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</si>
  <si>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</si>
  <si>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</si>
  <si>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</si>
  <si>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</si>
  <si>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</si>
  <si>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</si>
  <si>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</si>
  <si>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</si>
  <si>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</si>
  <si>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</si>
  <si>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</si>
  <si>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</si>
  <si>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</si>
  <si>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</si>
  <si>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</si>
  <si>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</si>
  <si>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</si>
  <si>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</si>
  <si>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</si>
  <si>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</si>
  <si>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</si>
  <si>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</si>
  <si>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</si>
  <si>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</si>
  <si>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</si>
  <si>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</si>
  <si>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</si>
  <si>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</si>
  <si>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</si>
  <si>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</si>
  <si>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</si>
  <si>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</si>
  <si>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</si>
  <si>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</si>
  <si>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</si>
  <si>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</si>
  <si>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</si>
  <si>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</si>
  <si>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</si>
  <si>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</si>
  <si>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</si>
  <si>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</si>
  <si>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</si>
  <si>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</si>
  <si>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</si>
  <si>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</si>
  <si>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</si>
  <si>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</si>
  <si>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</si>
  <si>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</si>
  <si>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</si>
  <si>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</si>
  <si>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</si>
  <si>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</si>
  <si>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</si>
  <si>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</si>
  <si>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</si>
  <si>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</si>
  <si>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</si>
  <si>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</si>
  <si>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</si>
  <si>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</si>
  <si>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</si>
  <si>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</si>
  <si>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</si>
  <si>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</si>
  <si>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</si>
  <si>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</si>
  <si>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</si>
  <si>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</si>
  <si>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</si>
  <si>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</si>
  <si>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</si>
  <si>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</si>
  <si>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</si>
  <si>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</si>
  <si>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</si>
  <si>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</si>
  <si>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</si>
  <si>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</si>
  <si>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</si>
  <si>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</si>
  <si>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</si>
  <si>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</si>
  <si>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</si>
  <si>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</si>
  <si>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</si>
  <si>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</si>
  <si>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</si>
  <si>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</si>
  <si>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</si>
  <si>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</si>
  <si>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</si>
  <si>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</si>
  <si>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</si>
  <si>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</si>
  <si>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</si>
  <si>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</si>
  <si>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</si>
  <si>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</si>
  <si>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</si>
  <si>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</si>
  <si>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</si>
  <si>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</si>
  <si>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</si>
  <si>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</si>
  <si>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</si>
  <si>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</si>
  <si>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</si>
  <si>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</si>
  <si>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</si>
  <si>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</si>
  <si>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</si>
  <si>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</si>
  <si>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</si>
  <si>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</si>
  <si>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</si>
  <si>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</si>
  <si>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</si>
  <si>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</si>
  <si>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</si>
  <si>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</si>
  <si>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</si>
  <si>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</si>
  <si>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</si>
  <si>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</si>
  <si>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</si>
  <si>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</si>
  <si>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</si>
  <si>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</si>
  <si>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</si>
  <si>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</si>
  <si>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</si>
  <si>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</si>
  <si>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</si>
  <si>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</si>
  <si>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</si>
  <si>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</si>
  <si>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</si>
  <si>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</si>
  <si>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</si>
  <si>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</si>
  <si>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</si>
  <si>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</si>
  <si>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</si>
  <si>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</si>
  <si>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</si>
  <si>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</si>
  <si>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</si>
  <si>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</si>
  <si>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</si>
  <si>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</si>
  <si>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</si>
  <si>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</si>
  <si>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</si>
  <si>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</si>
  <si>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</si>
  <si>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</si>
  <si>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</si>
  <si>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</si>
  <si>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</si>
  <si>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</si>
  <si>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</si>
  <si>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</si>
  <si>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</si>
  <si>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</si>
  <si>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</si>
  <si>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</si>
  <si>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</si>
  <si>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</si>
  <si>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</si>
  <si>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</si>
  <si>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</si>
  <si>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</si>
  <si>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</si>
  <si>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</si>
  <si>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</si>
  <si>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</si>
  <si>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</si>
  <si>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</si>
  <si>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</si>
  <si>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</si>
  <si>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</si>
  <si>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</si>
  <si>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</si>
  <si>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</si>
  <si>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</si>
  <si>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</si>
  <si>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</si>
  <si>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</si>
  <si>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</si>
  <si>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</si>
  <si>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</si>
  <si>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</si>
  <si>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</si>
  <si>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</si>
  <si>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</si>
  <si>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</si>
  <si>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</si>
  <si>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</si>
  <si>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</si>
  <si>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</si>
  <si>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</si>
  <si>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</si>
  <si>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</si>
  <si>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</si>
  <si>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</si>
  <si>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</si>
  <si>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</si>
  <si>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</si>
  <si>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</si>
  <si>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</si>
  <si>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</si>
  <si>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</si>
  <si>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</si>
  <si>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</si>
  <si>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</si>
  <si>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</si>
  <si>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</si>
  <si>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</si>
  <si>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</si>
  <si>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</si>
  <si>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</si>
  <si>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</si>
  <si>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</si>
  <si>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</si>
  <si>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</si>
  <si>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</si>
  <si>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</si>
  <si>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</si>
  <si>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</si>
  <si>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</si>
  <si>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</si>
  <si>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</si>
  <si>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</si>
  <si>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</si>
  <si>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</si>
  <si>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</si>
  <si>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</si>
  <si>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</si>
  <si>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</si>
  <si>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</si>
  <si>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</si>
  <si>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</si>
  <si>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</si>
  <si>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</si>
  <si>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</si>
  <si>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</si>
  <si>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</si>
  <si>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</si>
  <si>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</si>
  <si>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</si>
  <si>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</si>
  <si>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</si>
  <si>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</si>
  <si>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</si>
  <si>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</si>
  <si>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</si>
  <si>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</si>
  <si>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</si>
  <si>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</si>
  <si>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</si>
  <si>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</si>
  <si>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</si>
  <si>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</si>
  <si>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</si>
  <si>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</si>
  <si>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</si>
  <si>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</si>
  <si>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</si>
  <si>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</si>
  <si>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</si>
  <si>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</si>
  <si>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</si>
  <si>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</si>
  <si>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</si>
  <si>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</si>
  <si>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</si>
  <si>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</si>
  <si>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</si>
  <si>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</si>
  <si>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</si>
  <si>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</si>
  <si>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</si>
  <si>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</si>
  <si>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</si>
  <si>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</si>
  <si>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</si>
  <si>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</si>
  <si>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</si>
  <si>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</si>
  <si>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</si>
  <si>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</si>
  <si>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</si>
  <si>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</si>
  <si>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</si>
  <si>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</si>
  <si>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</si>
  <si>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</si>
  <si>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</si>
  <si>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</si>
  <si>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</si>
  <si>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</si>
  <si>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</si>
  <si>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</si>
  <si>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</si>
  <si>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</si>
  <si>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</si>
  <si>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</si>
  <si>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</si>
  <si>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</si>
  <si>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</si>
  <si>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</si>
  <si>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</si>
  <si>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</si>
  <si>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</si>
  <si>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</si>
  <si>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</si>
  <si>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</si>
  <si>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</si>
  <si>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</si>
  <si>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</si>
  <si>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</si>
  <si>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</si>
  <si>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</si>
  <si>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</si>
  <si>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</si>
  <si>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</si>
  <si>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</si>
  <si>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</si>
  <si>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</si>
  <si>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</si>
  <si>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</si>
  <si>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</si>
  <si>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</si>
  <si>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</si>
  <si>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</si>
  <si>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</si>
  <si>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</si>
  <si>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</si>
  <si>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</si>
  <si>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</si>
  <si>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</si>
  <si>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</si>
  <si>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</si>
  <si>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</si>
  <si>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</si>
  <si>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</si>
  <si>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</si>
  <si>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</si>
  <si>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</si>
  <si>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</si>
  <si>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</si>
  <si>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</si>
  <si>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</si>
  <si>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</si>
  <si>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</si>
  <si>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</si>
  <si>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</si>
  <si>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</si>
  <si>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</si>
  <si>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</si>
  <si>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</si>
  <si>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</si>
  <si>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</si>
  <si>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</si>
  <si>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</si>
  <si>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</si>
  <si>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</si>
  <si>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</si>
  <si>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</si>
  <si>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</si>
  <si>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</si>
  <si>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</si>
  <si>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</si>
  <si>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</si>
  <si>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</si>
  <si>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</si>
  <si>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</si>
  <si>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</si>
  <si>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</si>
  <si>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</si>
  <si>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</si>
  <si>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</si>
  <si>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</si>
  <si>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</si>
  <si>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</si>
  <si>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</si>
  <si>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</si>
  <si>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</si>
  <si>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</si>
  <si>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</si>
  <si>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</si>
  <si>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</si>
  <si>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</si>
  <si>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</si>
  <si>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</si>
  <si>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</si>
  <si>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</si>
  <si>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</si>
  <si>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</si>
  <si>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</si>
  <si>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</si>
  <si>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</si>
  <si>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</si>
  <si>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</si>
  <si>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</si>
  <si>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</si>
  <si>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</si>
  <si>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</si>
  <si>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</si>
  <si>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</si>
  <si>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</si>
  <si>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</si>
  <si>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</si>
  <si>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</si>
  <si>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</si>
  <si>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</si>
  <si>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</si>
  <si>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</si>
  <si>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</si>
  <si>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</si>
  <si>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</si>
  <si>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</si>
  <si>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</si>
  <si>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</si>
  <si>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</si>
  <si>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</si>
  <si>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</si>
  <si>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</si>
  <si>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</si>
  <si>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</si>
  <si>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</si>
  <si>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</si>
  <si>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</si>
  <si>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</si>
  <si>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</si>
  <si>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</si>
  <si>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</si>
  <si>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</si>
  <si>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</si>
  <si>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</si>
  <si>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</si>
  <si>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</si>
  <si>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</si>
  <si>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</si>
  <si>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</si>
  <si>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</si>
  <si>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</si>
  <si>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</si>
  <si>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</si>
  <si>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</si>
  <si>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</si>
  <si>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</si>
  <si>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</si>
  <si>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</si>
  <si>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</si>
  <si>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</si>
  <si>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</si>
  <si>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</si>
  <si>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</si>
  <si>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</si>
  <si>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</si>
  <si>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</si>
  <si>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</si>
  <si>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</si>
  <si>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</si>
  <si>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</si>
  <si>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</si>
  <si>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</si>
  <si>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</si>
  <si>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</si>
  <si>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</si>
  <si>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</si>
  <si>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</si>
  <si>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</si>
  <si>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</si>
  <si>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</si>
  <si>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</si>
  <si>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</si>
  <si>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</si>
  <si>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</si>
  <si>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</si>
  <si>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</si>
  <si>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</si>
  <si>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</si>
  <si>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</si>
  <si>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</si>
  <si>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</si>
  <si>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</si>
  <si>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</si>
  <si>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</si>
  <si>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</si>
  <si>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</si>
  <si>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</si>
  <si>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</si>
  <si>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</si>
  <si>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</si>
  <si>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</si>
  <si>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</si>
  <si>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</si>
  <si>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</si>
  <si>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</si>
  <si>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</si>
  <si>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</si>
  <si>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</si>
  <si>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</si>
  <si>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</si>
  <si>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</si>
  <si>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</si>
  <si>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</si>
  <si>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</si>
  <si>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</si>
  <si>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</si>
  <si>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</si>
  <si>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</si>
  <si>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</si>
  <si>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</si>
  <si>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</si>
  <si>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</si>
  <si>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</si>
  <si>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</si>
  <si>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</si>
  <si>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</si>
  <si>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</si>
  <si>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</si>
  <si>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</si>
  <si>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</si>
  <si>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</si>
  <si>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</si>
  <si>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</si>
  <si>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</si>
  <si>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</si>
  <si>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</si>
  <si>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</si>
  <si>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</si>
  <si>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</si>
  <si>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</si>
  <si>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</si>
  <si>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</si>
  <si>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</si>
  <si>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</si>
  <si>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</si>
  <si>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</si>
  <si>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</si>
  <si>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</si>
  <si>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</si>
  <si>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</si>
  <si>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</si>
  <si>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</si>
  <si>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</si>
  <si>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</si>
  <si>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</si>
  <si>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</si>
  <si>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</si>
  <si>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</si>
  <si>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</si>
  <si>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</si>
  <si>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</si>
  <si>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</si>
  <si>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</si>
  <si>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</si>
  <si>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</si>
  <si>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</si>
  <si>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</si>
  <si>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</si>
  <si>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</si>
  <si>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</si>
  <si>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</si>
  <si>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</si>
  <si>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</si>
  <si>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</si>
  <si>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</si>
  <si>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</si>
  <si>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</si>
  <si>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</si>
  <si>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</si>
  <si>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</si>
  <si>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</si>
  <si>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</si>
  <si>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</si>
  <si>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</si>
  <si>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</si>
  <si>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</si>
  <si>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</si>
  <si>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</si>
  <si>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</si>
  <si>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</si>
  <si>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</si>
  <si>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</si>
  <si>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</si>
  <si>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</si>
  <si>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</si>
  <si>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</si>
  <si>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</si>
  <si>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</si>
  <si>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</si>
  <si>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</si>
  <si>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</si>
  <si>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</si>
  <si>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</si>
  <si>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</si>
  <si>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</si>
  <si>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</si>
  <si>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</si>
  <si>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</si>
  <si>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</si>
  <si>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</si>
  <si>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</si>
  <si>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</si>
  <si>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</si>
  <si>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</si>
  <si>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</si>
  <si>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</si>
  <si>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</si>
  <si>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</si>
  <si>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</si>
  <si>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</si>
  <si>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</si>
  <si>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</si>
  <si>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</si>
  <si>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</si>
  <si>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</si>
  <si>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</si>
  <si>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</si>
  <si>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</si>
  <si>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</si>
  <si>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</si>
  <si>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</si>
  <si>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</si>
  <si>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</si>
  <si>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</si>
  <si>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</si>
  <si>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</si>
  <si>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</si>
  <si>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</si>
  <si>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</si>
  <si>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</si>
  <si>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</si>
  <si>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</si>
  <si>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</si>
  <si>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</si>
  <si>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</si>
  <si>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</si>
  <si>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</si>
  <si>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</si>
  <si>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</si>
  <si>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</si>
  <si>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</si>
  <si>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</si>
  <si>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</si>
  <si>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</si>
  <si>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</si>
  <si>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</si>
  <si>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</si>
  <si>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</si>
  <si>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</si>
  <si>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</si>
  <si>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</si>
  <si>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</si>
  <si>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</si>
  <si>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</si>
  <si>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</si>
  <si>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</si>
  <si>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</si>
  <si>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</si>
  <si>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</si>
  <si>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</si>
  <si>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</si>
  <si>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</si>
  <si>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</si>
  <si>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</si>
  <si>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</si>
  <si>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</si>
  <si>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</si>
  <si>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</si>
  <si>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</si>
  <si>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</si>
  <si>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</si>
  <si>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</si>
  <si>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</si>
  <si>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</si>
  <si>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</si>
  <si>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</si>
  <si>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</si>
  <si>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</si>
  <si>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</si>
  <si>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</si>
  <si>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</si>
  <si>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</si>
  <si>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</si>
  <si>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</si>
  <si>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</si>
  <si>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</si>
  <si>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</si>
  <si>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</si>
  <si>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</si>
  <si>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</si>
  <si>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</si>
  <si>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</si>
  <si>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</si>
  <si>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</si>
  <si>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</si>
  <si>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</si>
  <si>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</si>
  <si>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</si>
  <si>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</si>
  <si>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</si>
  <si>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</si>
  <si>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</si>
  <si>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</si>
  <si>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</si>
  <si>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</si>
  <si>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</si>
  <si>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</si>
  <si>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</si>
  <si>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</si>
  <si>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</si>
  <si>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</si>
  <si>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</si>
  <si>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</si>
  <si>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</si>
  <si>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</si>
  <si>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</si>
  <si>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</si>
  <si>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</si>
  <si>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</si>
  <si>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</si>
  <si>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</si>
  <si>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</si>
  <si>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</si>
  <si>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</si>
  <si>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</si>
  <si>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</si>
  <si>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</si>
  <si>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</si>
  <si>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</si>
  <si>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</si>
  <si>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</si>
  <si>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</si>
  <si>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</si>
  <si>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</si>
  <si>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</si>
  <si>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</si>
  <si>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</si>
  <si>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</si>
  <si>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</si>
  <si>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</si>
  <si>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</si>
  <si>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</si>
  <si>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</si>
  <si>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</si>
  <si>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</si>
  <si>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</si>
  <si>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</si>
  <si>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</si>
  <si>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</si>
  <si>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</si>
  <si>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</si>
  <si>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</si>
  <si>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</si>
  <si>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</si>
  <si>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</si>
  <si>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</si>
  <si>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</si>
  <si>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</si>
  <si>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</si>
  <si>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</si>
  <si>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</si>
  <si>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</si>
  <si>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</si>
  <si>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</si>
  <si>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</si>
  <si>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</si>
  <si>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</si>
  <si>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</si>
  <si>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</si>
  <si>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</si>
  <si>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</si>
  <si>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</si>
  <si>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</si>
  <si>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</si>
  <si>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</si>
  <si>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</si>
  <si>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</si>
  <si>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</si>
  <si>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</si>
  <si>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</si>
  <si>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</si>
  <si>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</si>
  <si>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</si>
  <si>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</si>
  <si>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</si>
  <si>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</si>
  <si>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</si>
  <si>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</si>
  <si>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</si>
  <si>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</si>
  <si>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</si>
  <si>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</si>
  <si>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</si>
  <si>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</si>
  <si>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</si>
  <si>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</si>
  <si>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</si>
  <si>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</si>
  <si>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</si>
  <si>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</si>
  <si>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</si>
  <si>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</si>
  <si>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</si>
  <si>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</si>
  <si>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</si>
  <si>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</si>
  <si>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</si>
  <si>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</si>
  <si>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</si>
  <si>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</si>
  <si>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</si>
  <si>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</si>
  <si>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</si>
  <si>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</si>
  <si>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</si>
  <si>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</si>
  <si>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</si>
  <si>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</si>
  <si>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</si>
  <si>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</si>
  <si>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</si>
  <si>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</si>
  <si>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</si>
  <si>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</si>
  <si>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</si>
  <si>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</si>
  <si>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</si>
  <si>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</si>
  <si>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</si>
  <si>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</si>
  <si>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</si>
  <si>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</si>
  <si>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</si>
  <si>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</si>
  <si>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</si>
  <si>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</si>
  <si>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</si>
  <si>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</si>
  <si>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</si>
  <si>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</si>
  <si>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</si>
  <si>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</si>
  <si>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</si>
  <si>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</si>
  <si>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</si>
  <si>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</si>
  <si>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</si>
  <si>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</si>
  <si>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</si>
  <si>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</si>
  <si>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</si>
  <si>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</si>
  <si>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</si>
  <si>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</si>
  <si>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</si>
  <si>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</si>
  <si>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</si>
  <si>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</si>
  <si>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</si>
  <si>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</si>
  <si>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</si>
  <si>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</si>
  <si>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</si>
  <si>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</si>
  <si>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</si>
  <si>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</si>
  <si>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</si>
  <si>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</si>
  <si>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</si>
  <si>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</si>
  <si>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</si>
  <si>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</si>
  <si>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</si>
  <si>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</si>
  <si>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</si>
  <si>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</si>
  <si>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</si>
  <si>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</si>
  <si>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</si>
  <si>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</si>
  <si>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</si>
  <si>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</si>
  <si>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</si>
  <si>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</si>
  <si>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</si>
  <si>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</si>
  <si>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</si>
  <si>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</si>
  <si>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</si>
  <si>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</si>
  <si>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</si>
  <si>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</si>
  <si>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</si>
  <si>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</si>
  <si>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</si>
  <si>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</si>
  <si>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</si>
  <si>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</si>
  <si>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</si>
  <si>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</si>
  <si>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</si>
  <si>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</si>
  <si>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</si>
  <si>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</si>
  <si>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</si>
  <si>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</si>
  <si>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</si>
  <si>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</si>
  <si>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</si>
  <si>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</si>
  <si>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</si>
  <si>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</si>
  <si>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</si>
  <si>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</si>
  <si>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</si>
  <si>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</si>
  <si>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</si>
  <si>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</si>
  <si>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</si>
  <si>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</si>
  <si>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</si>
  <si>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</si>
  <si>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</si>
  <si>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</si>
  <si>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</si>
  <si>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</si>
  <si>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</si>
  <si>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</si>
  <si>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</si>
  <si>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</si>
  <si>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</si>
  <si>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</si>
  <si>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</si>
  <si>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</si>
  <si>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</si>
  <si>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</si>
  <si>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</si>
  <si>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</si>
  <si>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</si>
  <si>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</si>
  <si>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</si>
  <si>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</si>
  <si>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</si>
  <si>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</si>
  <si>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</si>
  <si>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</si>
  <si>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</si>
  <si>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</si>
  <si>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</si>
  <si>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</si>
  <si>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</si>
  <si>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</si>
  <si>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</si>
  <si>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</si>
  <si>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</si>
  <si>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</si>
  <si>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</si>
  <si>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</si>
  <si>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</si>
  <si>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</si>
  <si>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</si>
  <si>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</si>
  <si>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</si>
  <si>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</si>
  <si>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</si>
  <si>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</si>
  <si>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</si>
  <si>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</si>
  <si>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</si>
  <si>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</si>
  <si>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</si>
  <si>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</si>
  <si>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</si>
  <si>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</si>
  <si>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</si>
  <si>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</si>
  <si>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</si>
  <si>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</si>
  <si>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</si>
  <si>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</si>
  <si>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</si>
  <si>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</si>
  <si>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</si>
  <si>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</si>
  <si>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</si>
  <si>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</si>
  <si>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</si>
  <si>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</si>
  <si>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</si>
  <si>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</si>
  <si>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</si>
  <si>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</si>
  <si>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</si>
  <si>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</si>
  <si>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</si>
  <si>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</si>
  <si>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</si>
  <si>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</si>
  <si>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</si>
  <si>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</si>
  <si>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</si>
  <si>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</si>
  <si>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</si>
  <si>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</si>
  <si>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</si>
  <si>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</si>
  <si>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</si>
  <si>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</si>
  <si>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</si>
  <si>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</si>
  <si>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</si>
  <si>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</si>
  <si>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</si>
  <si>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</si>
  <si>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</si>
  <si>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</si>
  <si>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</si>
  <si>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</si>
  <si>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</si>
  <si>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</si>
  <si>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</si>
  <si>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</si>
  <si>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</si>
  <si>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</si>
  <si>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</si>
  <si>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</si>
  <si>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</si>
  <si>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</si>
  <si>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</si>
  <si>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</si>
  <si>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</si>
  <si>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</si>
  <si>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</si>
  <si>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</si>
  <si>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</si>
  <si>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</si>
  <si>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</si>
  <si>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</si>
  <si>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</si>
  <si>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</si>
  <si>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</si>
  <si>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</si>
  <si>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</si>
  <si>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</si>
  <si>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</si>
  <si>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</si>
  <si>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</si>
  <si>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</si>
  <si>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</si>
  <si>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</si>
  <si>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</si>
  <si>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</si>
  <si>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</si>
  <si>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</si>
  <si>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</si>
  <si>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</si>
  <si>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</si>
  <si>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</si>
  <si>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</si>
  <si>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</si>
  <si>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</si>
  <si>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</si>
  <si>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</si>
  <si>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</si>
  <si>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</si>
  <si>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</si>
  <si>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</si>
  <si>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</si>
  <si>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</si>
  <si>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</si>
  <si>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</si>
  <si>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</si>
  <si>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</si>
  <si>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</si>
  <si>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</si>
  <si>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</si>
  <si>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</si>
  <si>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</si>
  <si>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</si>
  <si>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</si>
  <si>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</si>
  <si>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</si>
  <si>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</si>
  <si>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</si>
  <si>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</si>
  <si>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</si>
  <si>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</si>
  <si>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</si>
  <si>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</si>
  <si>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</si>
  <si>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</si>
  <si>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</si>
  <si>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</si>
  <si>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</si>
  <si>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</si>
  <si>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</si>
  <si>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</si>
  <si>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</si>
  <si>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</si>
  <si>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</si>
  <si>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</si>
  <si>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</si>
  <si>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</si>
  <si>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</si>
  <si>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</si>
  <si>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</si>
  <si>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</si>
  <si>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</si>
  <si>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</si>
  <si>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</si>
  <si>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</si>
  <si>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</si>
  <si>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</si>
  <si>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</si>
  <si>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</si>
  <si>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</si>
  <si>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</si>
  <si>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</si>
  <si>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</si>
  <si>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</si>
  <si>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</si>
  <si>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</si>
  <si>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</si>
  <si>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</si>
  <si>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</si>
  <si>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</si>
  <si>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</si>
  <si>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</si>
  <si>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</si>
  <si>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</si>
  <si>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</si>
  <si>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</si>
  <si>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</si>
  <si>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</si>
  <si>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</si>
  <si>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</si>
  <si>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</si>
  <si>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</si>
  <si>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</si>
  <si>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</si>
  <si>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</si>
  <si>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</si>
  <si>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</si>
  <si>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</si>
  <si>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</si>
  <si>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</si>
  <si>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</si>
  <si>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</si>
  <si>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</si>
  <si>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</si>
  <si>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</si>
  <si>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</si>
  <si>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</si>
  <si>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</si>
  <si>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</si>
  <si>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</si>
  <si>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</si>
  <si>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</si>
  <si>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</si>
  <si>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</si>
  <si>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</si>
  <si>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</si>
  <si>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</si>
  <si>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</si>
  <si>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</si>
  <si>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</si>
  <si>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</si>
  <si>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</si>
  <si>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</si>
  <si>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</si>
  <si>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</si>
  <si>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</si>
  <si>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</si>
  <si>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</si>
  <si>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</si>
  <si>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</si>
  <si>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</si>
  <si>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</si>
  <si>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</si>
  <si>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</si>
  <si>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</si>
  <si>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</si>
  <si>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</si>
  <si>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</si>
  <si>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</si>
  <si>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</si>
  <si>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</si>
  <si>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</si>
  <si>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</si>
  <si>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</si>
  <si>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</si>
  <si>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</si>
  <si>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</si>
  <si>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</si>
  <si>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</si>
  <si>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</si>
  <si>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</si>
  <si>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</si>
  <si>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</si>
  <si>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</si>
  <si>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</si>
  <si>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</si>
  <si>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</si>
  <si>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</si>
  <si>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</si>
  <si>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</si>
  <si>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</si>
  <si>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</si>
  <si>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</si>
  <si>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</si>
  <si>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</si>
  <si>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</si>
  <si>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</si>
  <si>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</si>
  <si>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</si>
  <si>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</si>
  <si>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</si>
  <si>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</si>
  <si>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</si>
  <si>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</si>
  <si>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</si>
  <si>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</si>
  <si>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</si>
  <si>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</si>
  <si>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</si>
  <si>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</si>
  <si>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</si>
  <si>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</si>
  <si>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</si>
  <si>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</si>
  <si>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</si>
  <si>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</si>
  <si>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</si>
  <si>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</si>
  <si>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</si>
  <si>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</si>
  <si>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</si>
  <si>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</si>
  <si>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</si>
  <si>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</si>
  <si>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</si>
  <si>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</si>
  <si>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</si>
  <si>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</si>
  <si>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</si>
  <si>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</si>
  <si>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</si>
  <si>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</si>
  <si>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</si>
  <si>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</si>
  <si>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</si>
  <si>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</si>
  <si>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</si>
  <si>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</si>
  <si>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</si>
  <si>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</si>
  <si>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</si>
  <si>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</si>
  <si>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</si>
  <si>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</si>
  <si>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</si>
  <si>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</si>
  <si>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</si>
  <si>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</si>
  <si>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</si>
  <si>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</si>
  <si>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</si>
  <si>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</si>
  <si>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</si>
  <si>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</si>
  <si>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</si>
  <si>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</si>
  <si>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</si>
  <si>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</si>
  <si>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</si>
  <si>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</si>
  <si>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</si>
  <si>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</si>
  <si>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</si>
  <si>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</si>
  <si>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</si>
  <si>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</si>
  <si>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</si>
  <si>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</si>
  <si>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</si>
  <si>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</si>
  <si>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</si>
  <si>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</si>
  <si>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</si>
  <si>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</si>
  <si>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</si>
  <si>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</si>
  <si>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</si>
  <si>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</si>
  <si>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</si>
  <si>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</si>
  <si>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</si>
  <si>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</si>
  <si>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</si>
  <si>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</si>
  <si>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</si>
  <si>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</si>
  <si>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</si>
  <si>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</si>
  <si>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</si>
  <si>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</si>
  <si>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</si>
  <si>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</si>
  <si>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</si>
  <si>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</si>
  <si>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</si>
  <si>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</si>
  <si>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</si>
  <si>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</si>
  <si>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</si>
  <si>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</si>
  <si>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</si>
  <si>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</si>
  <si>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</si>
  <si>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</si>
  <si>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</si>
  <si>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</si>
  <si>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</si>
  <si>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</si>
  <si>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</si>
  <si>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</si>
  <si>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</si>
  <si>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</si>
  <si>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</si>
  <si>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</si>
  <si>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</si>
  <si>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</si>
  <si>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</si>
  <si>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</si>
  <si>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</si>
  <si>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</si>
  <si>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</si>
  <si>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</si>
  <si>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</si>
  <si>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</si>
  <si>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</si>
  <si>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</si>
  <si>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</si>
  <si>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</si>
  <si>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</si>
  <si>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</si>
  <si>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</si>
  <si>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</si>
  <si>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</si>
  <si>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</si>
  <si>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</si>
  <si>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</si>
  <si>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</si>
  <si>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</si>
  <si>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</si>
  <si>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</si>
  <si>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</si>
  <si>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</si>
  <si>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</si>
  <si>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</si>
  <si>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</si>
  <si>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</si>
  <si>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</si>
  <si>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</si>
  <si>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</si>
  <si>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</si>
  <si>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</si>
  <si>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</si>
  <si>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</si>
  <si>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</si>
  <si>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</si>
  <si>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</si>
  <si>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</si>
  <si>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</si>
  <si>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</si>
  <si>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</si>
  <si>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</si>
  <si>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</si>
  <si>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</si>
  <si>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</si>
  <si>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</si>
  <si>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</si>
  <si>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</si>
  <si>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</si>
  <si>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</si>
  <si>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</si>
  <si>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</si>
  <si>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</si>
  <si>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</si>
  <si>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</si>
  <si>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</si>
  <si>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</si>
  <si>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</si>
  <si>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</si>
  <si>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</si>
  <si>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</si>
  <si>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</si>
  <si>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</si>
  <si>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</si>
  <si>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</si>
  <si>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</si>
  <si>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</si>
  <si>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</si>
  <si>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</si>
  <si>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</si>
  <si>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</si>
  <si>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</si>
  <si>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</si>
  <si>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</si>
  <si>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</si>
  <si>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</si>
  <si>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</si>
  <si>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</si>
  <si>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</si>
  <si>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</si>
  <si>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</si>
  <si>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</si>
  <si>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</si>
  <si>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</si>
  <si>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</si>
  <si>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</si>
  <si>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</si>
  <si>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</si>
  <si>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</si>
  <si>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</si>
  <si>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</si>
  <si>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</si>
  <si>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</si>
  <si>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</si>
  <si>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</si>
  <si>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</si>
  <si>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</si>
  <si>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</si>
  <si>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</si>
  <si>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</si>
  <si>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</si>
  <si>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</si>
  <si>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</si>
  <si>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</si>
  <si>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</si>
  <si>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</si>
  <si>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</si>
  <si>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</si>
  <si>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</si>
  <si>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</si>
  <si>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</si>
  <si>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</si>
  <si>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</si>
  <si>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</si>
  <si>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</si>
  <si>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</si>
  <si>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</si>
  <si>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</si>
  <si>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</si>
  <si>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</si>
  <si>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</si>
  <si>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</si>
  <si>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</si>
  <si>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</si>
  <si>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</si>
  <si>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</si>
  <si>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</si>
  <si>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</si>
  <si>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</si>
  <si>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</si>
  <si>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</si>
  <si>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</si>
  <si>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</si>
  <si>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</si>
  <si>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</si>
  <si>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</si>
  <si>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</si>
  <si>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</si>
  <si>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</si>
  <si>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</si>
  <si>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</si>
  <si>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</si>
  <si>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</si>
  <si>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</si>
  <si>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</si>
  <si>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</si>
  <si>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</si>
  <si>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</si>
  <si>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</si>
  <si>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</si>
  <si>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</si>
  <si>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</si>
  <si>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</si>
  <si>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</si>
  <si>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</si>
  <si>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</si>
  <si>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</si>
  <si>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</si>
  <si>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</si>
  <si>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</si>
  <si>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</si>
  <si>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</si>
  <si>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</si>
  <si>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</si>
  <si>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</si>
  <si>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</si>
  <si>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</si>
  <si>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</si>
  <si>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</si>
  <si>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</si>
  <si>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</si>
  <si>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</si>
  <si>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</si>
  <si>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</si>
  <si>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</si>
  <si>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</si>
  <si>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</si>
  <si>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</si>
  <si>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</si>
  <si>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</si>
  <si>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</si>
  <si>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</si>
  <si>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</si>
  <si>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</si>
  <si>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</si>
  <si>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</si>
  <si>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</si>
  <si>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</si>
  <si>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</si>
  <si>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</si>
  <si>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</si>
  <si>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</si>
  <si>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</si>
  <si>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</si>
  <si>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</si>
  <si>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</si>
  <si>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</si>
  <si>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</si>
  <si>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</si>
  <si>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</si>
  <si>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</si>
  <si>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</si>
  <si>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</si>
  <si>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</si>
  <si>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</si>
  <si>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</si>
  <si>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</si>
  <si>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</si>
  <si>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</si>
  <si>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</si>
  <si>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</si>
  <si>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</si>
  <si>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</si>
  <si>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</si>
  <si>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</si>
  <si>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</si>
  <si>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</si>
  <si>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</si>
  <si>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</si>
  <si>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</si>
  <si>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</si>
  <si>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</si>
  <si>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</si>
  <si>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</si>
  <si>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</si>
  <si>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</si>
  <si>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</si>
  <si>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</si>
  <si>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</si>
  <si>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</si>
  <si>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</si>
  <si>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</si>
  <si>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</si>
  <si>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</si>
  <si>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</si>
  <si>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</si>
  <si>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</si>
  <si>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</si>
  <si>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</si>
  <si>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</si>
  <si>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</si>
  <si>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</si>
  <si>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</si>
  <si>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</si>
  <si>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</si>
  <si>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</si>
  <si>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</si>
  <si>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</si>
  <si>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</si>
  <si>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</si>
  <si>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</si>
  <si>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</si>
  <si>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</si>
  <si>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</si>
  <si>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</si>
  <si>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</si>
  <si>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</si>
  <si>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</si>
  <si>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</si>
  <si>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</si>
  <si>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</si>
  <si>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</si>
  <si>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</si>
  <si>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</si>
  <si>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</si>
  <si>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</si>
  <si>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</si>
  <si>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</si>
  <si>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</si>
  <si>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</si>
  <si>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</si>
  <si>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</si>
  <si>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</si>
  <si>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</si>
  <si>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</si>
  <si>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</si>
  <si>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</si>
  <si>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</si>
  <si>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</si>
  <si>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</si>
  <si>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</si>
  <si>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</si>
  <si>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</si>
  <si>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</si>
  <si>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</si>
  <si>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</si>
  <si>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</si>
  <si>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</si>
  <si>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</si>
  <si>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</si>
  <si>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</si>
  <si>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</si>
  <si>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</si>
  <si>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</si>
  <si>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</si>
  <si>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</si>
  <si>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</si>
  <si>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</si>
  <si>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</si>
  <si>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</si>
  <si>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</si>
  <si>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</si>
  <si>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</si>
  <si>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</si>
  <si>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</si>
  <si>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</si>
  <si>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</si>
  <si>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</si>
  <si>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</si>
  <si>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</si>
  <si>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</si>
  <si>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</si>
  <si>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</si>
  <si>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</si>
  <si>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</si>
  <si>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</si>
  <si>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</si>
  <si>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</si>
  <si>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</si>
  <si>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</si>
  <si>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</si>
  <si>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</si>
  <si>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</si>
  <si>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</si>
  <si>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</si>
  <si>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</si>
  <si>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</si>
  <si>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</si>
  <si>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</si>
  <si>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</si>
  <si>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</si>
  <si>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</si>
  <si>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</si>
  <si>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</si>
  <si>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</si>
  <si>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</si>
  <si>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</si>
  <si>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</si>
  <si>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</si>
  <si>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</si>
  <si>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</si>
  <si>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</si>
  <si>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</si>
  <si>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</si>
  <si>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</si>
  <si>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</si>
  <si>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</si>
  <si>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</si>
  <si>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</si>
  <si>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</si>
  <si>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</si>
  <si>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</si>
  <si>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</si>
  <si>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</si>
  <si>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</si>
  <si>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</si>
  <si>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</si>
  <si>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</si>
  <si>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</si>
  <si>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</si>
  <si>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</si>
  <si>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</si>
  <si>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</si>
  <si>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</si>
  <si>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</si>
  <si>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</si>
  <si>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</si>
  <si>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</si>
  <si>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</si>
  <si>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</si>
  <si>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</si>
  <si>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</si>
  <si>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</si>
  <si>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</si>
  <si>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</si>
  <si>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</si>
  <si>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</si>
  <si>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</si>
  <si>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</si>
  <si>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</si>
  <si>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</si>
  <si>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</si>
  <si>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</si>
  <si>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</si>
  <si>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</si>
  <si>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</si>
  <si>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</si>
  <si>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</si>
  <si>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</si>
  <si>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</si>
  <si>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</si>
  <si>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</si>
  <si>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</si>
  <si>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</si>
  <si>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</si>
  <si>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</si>
  <si>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</si>
  <si>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</si>
  <si>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</si>
  <si>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</si>
  <si>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</si>
  <si>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</si>
  <si>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</si>
  <si>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</si>
  <si>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</si>
  <si>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</si>
  <si>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</si>
  <si>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</si>
  <si>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</si>
  <si>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</si>
  <si>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</si>
  <si>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</si>
  <si>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</si>
  <si>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</si>
  <si>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</si>
  <si>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</si>
  <si>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</si>
  <si>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</si>
  <si>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</si>
  <si>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</si>
  <si>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</si>
  <si>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</si>
  <si>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</si>
  <si>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</si>
  <si>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</si>
  <si>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</si>
  <si>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</si>
  <si>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</si>
  <si>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</si>
  <si>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</si>
  <si>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</si>
  <si>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</si>
  <si>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</si>
  <si>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</si>
  <si>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</si>
  <si>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</si>
  <si>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</si>
  <si>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</si>
  <si>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</si>
  <si>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</si>
  <si>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</si>
  <si>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</si>
  <si>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</si>
  <si>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</si>
  <si>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</si>
  <si>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</si>
  <si>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</si>
  <si>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</si>
  <si>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</si>
  <si>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</si>
  <si>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</si>
  <si>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</si>
  <si>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</si>
  <si>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</si>
  <si>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</si>
  <si>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</si>
  <si>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</si>
  <si>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</si>
  <si>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</si>
  <si>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</si>
  <si>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</si>
  <si>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</si>
  <si>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</si>
  <si>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</si>
  <si>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</si>
  <si>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</si>
  <si>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</si>
  <si>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</si>
  <si>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</si>
  <si>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</si>
  <si>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</si>
  <si>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</si>
  <si>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</si>
  <si>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</si>
  <si>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</si>
  <si>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</si>
  <si>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</si>
  <si>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</si>
  <si>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</si>
  <si>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</si>
  <si>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</si>
  <si>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</si>
  <si>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</si>
  <si>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</si>
  <si>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</si>
  <si>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</si>
  <si>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</si>
  <si>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</si>
  <si>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</si>
  <si>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</si>
  <si>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</si>
  <si>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</si>
  <si>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</si>
  <si>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</si>
  <si>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</si>
  <si>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</si>
  <si>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</si>
  <si>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</si>
  <si>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</si>
  <si>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</si>
  <si>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</si>
  <si>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</si>
  <si>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</si>
  <si>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</si>
  <si>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</si>
  <si>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</si>
  <si>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</si>
  <si>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</si>
  <si>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</si>
  <si>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</si>
  <si>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</si>
  <si>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</si>
  <si>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</si>
  <si>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</si>
  <si>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</si>
  <si>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</si>
  <si>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</si>
  <si>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</si>
  <si>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</si>
  <si>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</si>
  <si>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</si>
  <si>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</si>
  <si>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</si>
  <si>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</si>
  <si>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</si>
  <si>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</si>
  <si>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</si>
  <si>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</si>
  <si>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</si>
  <si>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</si>
  <si>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</si>
  <si>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</si>
  <si>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</si>
  <si>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</si>
  <si>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</si>
  <si>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</si>
  <si>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</si>
  <si>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</si>
  <si>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</si>
  <si>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</si>
  <si>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</si>
  <si>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</si>
  <si>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</si>
  <si>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</si>
  <si>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</si>
  <si>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</si>
  <si>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</si>
  <si>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</si>
  <si>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</si>
  <si>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</si>
  <si>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</si>
  <si>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</si>
  <si>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</si>
  <si>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</si>
  <si>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</si>
  <si>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</si>
  <si>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</si>
  <si>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</si>
  <si>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</si>
  <si>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</si>
  <si>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</si>
  <si>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</si>
  <si>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</si>
  <si>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</si>
  <si>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</si>
  <si>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</si>
  <si>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</si>
  <si>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</si>
  <si>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</si>
  <si>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</si>
  <si>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</si>
  <si>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</si>
  <si>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</si>
  <si>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</si>
  <si>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</si>
  <si>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</si>
  <si>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</si>
  <si>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</si>
  <si>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</si>
  <si>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</si>
  <si>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</si>
  <si>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</si>
  <si>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</si>
  <si>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</si>
  <si>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</si>
  <si>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</si>
  <si>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</si>
  <si>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</si>
  <si>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</si>
  <si>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</si>
  <si>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</si>
  <si>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</si>
  <si>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</si>
  <si>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</si>
  <si>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</si>
  <si>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</si>
  <si>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</si>
  <si>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</si>
  <si>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</si>
  <si>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</si>
  <si>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</si>
  <si>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</si>
  <si>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</si>
  <si>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</si>
  <si>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</si>
  <si>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</si>
  <si>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</si>
  <si>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</si>
  <si>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</si>
  <si>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</si>
  <si>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</si>
  <si>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</si>
  <si>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</si>
  <si>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</si>
  <si>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</si>
  <si>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</si>
  <si>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</si>
  <si>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</si>
  <si>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</si>
  <si>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</si>
  <si>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</si>
  <si>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</si>
  <si>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</si>
  <si>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</si>
  <si>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</si>
  <si>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</si>
  <si>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</si>
  <si>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</si>
  <si>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</si>
  <si>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</si>
  <si>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</si>
  <si>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</si>
  <si>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</si>
  <si>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</si>
  <si>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</si>
  <si>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</si>
  <si>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</si>
  <si>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</si>
  <si>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</si>
  <si>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</si>
  <si>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</si>
  <si>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</si>
  <si>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</si>
  <si>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</si>
  <si>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</si>
  <si>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</si>
  <si>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</si>
  <si>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</si>
  <si>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</si>
  <si>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</si>
  <si>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</si>
  <si>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</si>
  <si>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</si>
  <si>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</si>
  <si>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</si>
  <si>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</si>
  <si>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</si>
  <si>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</si>
  <si>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</si>
  <si>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</si>
  <si>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</si>
  <si>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</si>
  <si>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</si>
  <si>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</si>
  <si>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</si>
  <si>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</si>
  <si>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</si>
  <si>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</si>
  <si>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</si>
  <si>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</si>
  <si>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</si>
  <si>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</si>
  <si>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</si>
  <si>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</si>
  <si>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</si>
  <si>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</si>
  <si>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</si>
  <si>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</si>
  <si>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</si>
  <si>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</si>
  <si>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</si>
  <si>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</si>
  <si>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</si>
  <si>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</si>
  <si>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</si>
  <si>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</si>
  <si>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</si>
  <si>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</si>
  <si>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</si>
  <si>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</si>
  <si>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</si>
  <si>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</si>
  <si>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</si>
  <si>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</si>
  <si>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</si>
  <si>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</si>
  <si>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</si>
  <si>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</si>
  <si>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</si>
  <si>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</si>
  <si>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</si>
  <si>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</si>
  <si>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</si>
  <si>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</si>
  <si>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</si>
  <si>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</si>
  <si>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</si>
  <si>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</si>
  <si>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</si>
  <si>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</si>
  <si>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</si>
  <si>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</si>
  <si>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</si>
  <si>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</si>
  <si>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</si>
  <si>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</si>
  <si>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</si>
  <si>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</si>
  <si>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</si>
  <si>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</si>
  <si>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</si>
  <si>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</si>
  <si>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</si>
  <si>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</si>
  <si>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</si>
  <si>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</si>
  <si>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</si>
  <si>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</si>
  <si>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</si>
  <si>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</si>
  <si>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</si>
  <si>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</si>
  <si>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</si>
  <si>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</si>
  <si>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</si>
  <si>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</si>
  <si>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</si>
  <si>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</si>
  <si>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</si>
  <si>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</si>
  <si>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</si>
  <si>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</si>
  <si>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</si>
  <si>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</si>
  <si>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</si>
  <si>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</si>
  <si>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</si>
  <si>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</si>
  <si>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</si>
  <si>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</si>
  <si>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</si>
  <si>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</si>
  <si>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</si>
  <si>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</si>
  <si>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</si>
  <si>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</si>
  <si>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</si>
  <si>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</si>
  <si>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</si>
  <si>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</si>
  <si>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</si>
  <si>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</si>
  <si>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</si>
  <si>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</si>
  <si>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</si>
  <si>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</si>
  <si>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</si>
  <si>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</si>
  <si>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</si>
  <si>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</si>
  <si>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</si>
  <si>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</si>
  <si>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</si>
  <si>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</si>
  <si>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</si>
  <si>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</si>
  <si>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</si>
  <si>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</si>
  <si>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</si>
  <si>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</si>
  <si>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</si>
  <si>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</si>
  <si>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</si>
  <si>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</si>
  <si>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</si>
  <si>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</si>
  <si>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</si>
  <si>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</si>
  <si>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</si>
  <si>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</si>
  <si>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</si>
  <si>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</si>
  <si>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</si>
  <si>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</si>
  <si>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</si>
  <si>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</si>
  <si>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</si>
  <si>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</si>
  <si>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</si>
  <si>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</si>
  <si>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</si>
  <si>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</si>
  <si>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</si>
  <si>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</si>
  <si>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</si>
  <si>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</si>
  <si>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</si>
  <si>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</si>
  <si>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</si>
  <si>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</si>
  <si>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</si>
  <si>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</si>
  <si>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</si>
  <si>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</si>
  <si>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</si>
  <si>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</si>
  <si>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</si>
  <si>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</si>
  <si>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</si>
  <si>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</si>
  <si>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</si>
  <si>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</si>
  <si>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</si>
  <si>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</si>
  <si>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</si>
  <si>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</si>
  <si>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</si>
  <si>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</si>
  <si>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</si>
  <si>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</si>
  <si>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</si>
  <si>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</si>
  <si>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</si>
  <si>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</si>
  <si>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</si>
  <si>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</si>
  <si>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</si>
  <si>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</si>
  <si>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</si>
  <si>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</si>
  <si>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</si>
  <si>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</si>
  <si>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</si>
  <si>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</si>
  <si>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</si>
  <si>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</si>
  <si>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</si>
  <si>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</si>
  <si>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</si>
  <si>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</si>
  <si>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</si>
  <si>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</si>
  <si>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</si>
  <si>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</si>
  <si>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</si>
  <si>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</si>
  <si>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</si>
  <si>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</si>
  <si>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</si>
  <si>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</si>
  <si>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</si>
  <si>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</si>
  <si>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</si>
  <si>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</si>
  <si>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</si>
  <si>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</si>
  <si>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</si>
  <si>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</si>
  <si>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</si>
  <si>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</si>
  <si>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</si>
  <si>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</si>
  <si>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</si>
  <si>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</si>
  <si>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</si>
  <si>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</si>
  <si>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</si>
  <si>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</si>
  <si>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</si>
  <si>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</si>
  <si>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</si>
  <si>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</si>
  <si>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</si>
  <si>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</si>
  <si>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</si>
  <si>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</si>
  <si>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</si>
  <si>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</si>
  <si>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</si>
  <si>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</si>
  <si>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</si>
  <si>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</si>
  <si>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</si>
  <si>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</si>
  <si>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</si>
  <si>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</si>
  <si>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</si>
  <si>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</si>
  <si>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</si>
  <si>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</si>
  <si>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</si>
  <si>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</si>
  <si>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</si>
  <si>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</si>
  <si>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</si>
  <si>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</si>
  <si>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</si>
  <si>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</si>
  <si>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</si>
  <si>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</si>
  <si>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</si>
  <si>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</si>
  <si>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</si>
  <si>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</si>
  <si>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</si>
  <si>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</si>
  <si>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</si>
  <si>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</si>
  <si>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</si>
  <si>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</si>
  <si>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</si>
  <si>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</si>
  <si>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</si>
  <si>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</si>
  <si>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</si>
  <si>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</si>
  <si>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</si>
  <si>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</si>
  <si>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</si>
  <si>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</si>
  <si>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</si>
  <si>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</si>
  <si>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</si>
  <si>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</si>
  <si>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</si>
  <si>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</si>
  <si>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</si>
  <si>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</si>
  <si>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</si>
  <si>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</si>
  <si>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</si>
  <si>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</si>
  <si>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</si>
  <si>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</si>
  <si>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</si>
  <si>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</si>
  <si>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</si>
  <si>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</si>
  <si>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</si>
  <si>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</si>
  <si>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</si>
  <si>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</si>
  <si>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</si>
  <si>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</si>
  <si>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</si>
  <si>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</si>
  <si>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</si>
  <si>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</si>
  <si>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</si>
  <si>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</si>
  <si>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</si>
  <si>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</si>
  <si>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</si>
  <si>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</si>
  <si>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</si>
  <si>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</si>
  <si>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</si>
  <si>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</si>
  <si>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</si>
  <si>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</si>
  <si>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</si>
  <si>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</si>
  <si>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</si>
  <si>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</si>
  <si>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</si>
  <si>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</si>
  <si>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</si>
  <si>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</si>
  <si>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</si>
  <si>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</si>
  <si>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</si>
  <si>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</si>
  <si>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</si>
  <si>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</si>
  <si>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</si>
  <si>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</si>
  <si>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</si>
  <si>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</si>
  <si>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</si>
  <si>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</si>
  <si>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</si>
  <si>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</si>
  <si>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</si>
  <si>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</si>
  <si>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</si>
  <si>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</si>
  <si>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</si>
  <si>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</si>
  <si>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</si>
  <si>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</si>
  <si>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</si>
  <si>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</si>
  <si>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</si>
  <si>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</si>
  <si>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</si>
  <si>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</si>
  <si>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</si>
  <si>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</si>
  <si>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</si>
  <si>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</si>
  <si>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</si>
  <si>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</si>
  <si>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</si>
  <si>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</si>
  <si>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</si>
  <si>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</si>
  <si>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</si>
  <si>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</si>
  <si>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</si>
  <si>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</si>
  <si>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</si>
  <si>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</si>
  <si>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</si>
  <si>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</si>
  <si>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</si>
  <si>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</si>
  <si>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</si>
  <si>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</si>
  <si>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</si>
  <si>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</si>
  <si>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</si>
  <si>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</si>
  <si>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</si>
  <si>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</si>
  <si>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</si>
  <si>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</si>
  <si>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</si>
  <si>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</si>
  <si>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</si>
  <si>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</si>
  <si>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</si>
  <si>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</si>
  <si>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</si>
  <si>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</si>
  <si>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</si>
  <si>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</si>
  <si>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</si>
  <si>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</si>
  <si>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</si>
  <si>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</si>
  <si>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</si>
  <si>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</si>
  <si>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</si>
  <si>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</si>
  <si>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</si>
  <si>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</si>
  <si>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</si>
  <si>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</si>
  <si>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</si>
  <si>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</si>
  <si>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</si>
  <si>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</si>
  <si>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</si>
  <si>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</si>
  <si>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</si>
  <si>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</si>
  <si>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</si>
  <si>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</si>
  <si>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</si>
  <si>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</si>
  <si>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</si>
  <si>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</si>
  <si>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</si>
  <si>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</si>
  <si>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</si>
  <si>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</si>
  <si>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</si>
  <si>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</si>
  <si>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</si>
  <si>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</si>
  <si>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</si>
  <si>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</si>
  <si>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</si>
  <si>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</si>
  <si>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</si>
  <si>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</si>
  <si>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</si>
  <si>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</si>
  <si>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</si>
  <si>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</si>
  <si>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</si>
  <si>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</si>
  <si>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</si>
  <si>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</si>
  <si>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</si>
  <si>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</si>
  <si>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</si>
  <si>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</si>
  <si>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</si>
  <si>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</si>
  <si>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</si>
  <si>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</si>
  <si>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</si>
  <si>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</si>
  <si>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</si>
  <si>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</si>
  <si>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</si>
  <si>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</si>
  <si>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</si>
  <si>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</si>
  <si>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</si>
  <si>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</si>
  <si>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</si>
  <si>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</si>
  <si>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</si>
  <si>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</si>
  <si>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</si>
  <si>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</si>
  <si>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</si>
  <si>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</si>
  <si>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</si>
  <si>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</si>
  <si>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</si>
  <si>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</si>
  <si>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</si>
  <si>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</si>
  <si>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</si>
  <si>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</si>
  <si>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</si>
  <si>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</si>
  <si>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</si>
  <si>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</si>
  <si>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</si>
  <si>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</si>
  <si>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</si>
  <si>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</si>
  <si>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</si>
  <si>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</si>
  <si>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</si>
  <si>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</si>
  <si>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</si>
  <si>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</si>
  <si>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</si>
  <si>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</si>
  <si>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</si>
  <si>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</si>
  <si>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</si>
  <si>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</si>
  <si>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</si>
  <si>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</si>
  <si>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</si>
  <si>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</si>
  <si>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</si>
  <si>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</si>
  <si>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</si>
  <si>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</si>
  <si>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</si>
  <si>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</si>
  <si>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</si>
  <si>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</si>
  <si>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</si>
  <si>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</si>
  <si>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</si>
  <si>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</si>
  <si>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</si>
  <si>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</si>
  <si>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</si>
  <si>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</si>
  <si>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</si>
  <si>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</si>
  <si>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</si>
  <si>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</si>
  <si>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</si>
  <si>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</si>
  <si>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</si>
  <si>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</si>
  <si>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</si>
  <si>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</si>
  <si>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</si>
  <si>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</si>
  <si>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</si>
  <si>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</si>
  <si>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</si>
  <si>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</si>
  <si>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</si>
  <si>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</si>
  <si>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</si>
  <si>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</si>
  <si>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</si>
  <si>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</si>
  <si>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</si>
  <si>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</si>
  <si>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</si>
  <si>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</si>
  <si>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</si>
  <si>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</si>
  <si>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</si>
  <si>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</si>
  <si>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</si>
  <si>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</si>
  <si>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</si>
  <si>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</si>
  <si>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</si>
  <si>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</si>
  <si>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</si>
  <si>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</si>
  <si>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</si>
  <si>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</si>
  <si>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</si>
  <si>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</si>
  <si>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</si>
  <si>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</si>
  <si>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</si>
  <si>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</si>
  <si>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</si>
  <si>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</si>
  <si>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</si>
  <si>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</si>
  <si>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</si>
  <si>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</si>
  <si>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</si>
  <si>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</si>
  <si>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</si>
  <si>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</si>
  <si>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</si>
  <si>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</si>
  <si>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</si>
  <si>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</si>
  <si>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</si>
  <si>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</si>
  <si>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</si>
  <si>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</si>
  <si>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</si>
  <si>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</si>
  <si>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</si>
  <si>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</si>
  <si>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</si>
  <si>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</si>
  <si>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</si>
  <si>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</si>
  <si>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</si>
  <si>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</si>
  <si>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</si>
  <si>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</si>
  <si>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</si>
  <si>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</si>
  <si>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</si>
  <si>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</si>
  <si>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</si>
  <si>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</si>
  <si>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</si>
  <si>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</si>
  <si>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</si>
  <si>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</si>
  <si>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</si>
  <si>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</si>
  <si>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</si>
  <si>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</si>
  <si>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</si>
  <si>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</si>
  <si>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</si>
  <si>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</si>
  <si>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</si>
  <si>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</si>
  <si>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</si>
  <si>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</si>
  <si>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</si>
  <si>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</si>
  <si>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</si>
  <si>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</si>
  <si>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</si>
  <si>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</si>
  <si>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</si>
  <si>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</si>
  <si>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</si>
  <si>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</si>
  <si>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</si>
  <si>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</si>
  <si>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</si>
  <si>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</si>
  <si>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</si>
  <si>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</si>
  <si>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</si>
  <si>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</si>
  <si>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</si>
  <si>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</si>
  <si>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</si>
  <si>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</si>
  <si>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</si>
  <si>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</si>
  <si>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</si>
  <si>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</si>
  <si>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</si>
  <si>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</si>
  <si>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</si>
  <si>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</si>
  <si>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</si>
  <si>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</si>
  <si>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</si>
  <si>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</si>
  <si>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</si>
  <si>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</si>
  <si>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</si>
  <si>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</si>
  <si>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</si>
  <si>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</si>
  <si>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</si>
  <si>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</si>
  <si>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</si>
  <si>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</si>
  <si>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</si>
  <si>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</si>
  <si>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</si>
  <si>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</si>
  <si>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</si>
  <si>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</si>
  <si>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</si>
  <si>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</si>
  <si>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</si>
  <si>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</si>
  <si>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</si>
  <si>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</si>
  <si>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</si>
  <si>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</si>
  <si>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</si>
  <si>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</si>
  <si>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</si>
  <si>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</si>
  <si>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</si>
  <si>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</si>
  <si>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</si>
  <si>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</si>
  <si>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</si>
  <si>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</si>
  <si>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</si>
  <si>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</si>
  <si>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</si>
  <si>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</si>
  <si>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</si>
  <si>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</si>
  <si>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</si>
  <si>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</si>
  <si>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</si>
  <si>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</si>
  <si>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</si>
  <si>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</si>
  <si>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</si>
  <si>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</si>
  <si>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</si>
  <si>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</si>
  <si>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</si>
  <si>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</si>
  <si>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</si>
  <si>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</si>
  <si>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</si>
  <si>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</si>
  <si>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</si>
  <si>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</si>
  <si>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</si>
  <si>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</si>
  <si>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</si>
  <si>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</si>
  <si>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</si>
  <si>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</si>
  <si>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</si>
  <si>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</si>
  <si>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</si>
  <si>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</si>
  <si>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</si>
  <si>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</si>
  <si>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</si>
  <si>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</si>
  <si>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</si>
  <si>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</si>
  <si>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</si>
  <si>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</si>
  <si>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</si>
  <si>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</si>
  <si>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</si>
  <si>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</si>
  <si>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</si>
  <si>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</si>
  <si>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</si>
  <si>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</si>
  <si>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</si>
  <si>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</si>
  <si>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</si>
  <si>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</si>
  <si>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</si>
  <si>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</si>
  <si>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</si>
  <si>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</si>
  <si>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</si>
  <si>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</si>
  <si>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</si>
  <si>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</si>
  <si>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</si>
  <si>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</si>
  <si>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</si>
  <si>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</si>
  <si>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</si>
  <si>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</si>
  <si>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</si>
  <si>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</si>
  <si>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</si>
  <si>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</si>
  <si>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</si>
  <si>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</si>
  <si>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</si>
  <si>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</si>
  <si>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</si>
  <si>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</si>
  <si>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</si>
  <si>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</si>
  <si>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</si>
  <si>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</si>
  <si>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</si>
  <si>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</si>
  <si>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</si>
  <si>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</si>
  <si>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</si>
  <si>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</si>
  <si>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</si>
  <si>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</si>
  <si>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</si>
  <si>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</si>
  <si>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</si>
  <si>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</si>
  <si>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</si>
  <si>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</si>
  <si>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</si>
  <si>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</si>
  <si>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</si>
  <si>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</si>
  <si>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</si>
  <si>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</si>
  <si>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</si>
  <si>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</si>
  <si>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</si>
  <si>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</si>
  <si>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</si>
  <si>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</si>
  <si>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</si>
  <si>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</si>
  <si>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</si>
  <si>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</si>
  <si>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</si>
  <si>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</si>
  <si>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</si>
  <si>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</si>
  <si>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</si>
  <si>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</si>
  <si>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</si>
  <si>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</si>
  <si>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</si>
  <si>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</si>
  <si>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</si>
  <si>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</si>
  <si>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</si>
  <si>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</si>
  <si>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</si>
  <si>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</si>
  <si>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</si>
  <si>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</si>
  <si>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</si>
  <si>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</si>
  <si>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</si>
  <si>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</si>
  <si>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</si>
  <si>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</si>
  <si>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</si>
  <si>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</si>
  <si>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</si>
  <si>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</si>
  <si>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</si>
  <si>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</si>
  <si>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</si>
  <si>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</si>
  <si>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</si>
  <si>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</si>
  <si>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</si>
  <si>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</si>
  <si>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</si>
  <si>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</si>
  <si>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</si>
  <si>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</si>
  <si>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</si>
  <si>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</si>
  <si>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</si>
  <si>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</si>
  <si>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</si>
  <si>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</si>
  <si>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</si>
  <si>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</si>
  <si>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</si>
  <si>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</si>
  <si>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</si>
  <si>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</si>
  <si>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</si>
  <si>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</si>
  <si>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</si>
  <si>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</si>
  <si>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</si>
  <si>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</si>
  <si>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</si>
  <si>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</si>
  <si>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</si>
  <si>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</si>
  <si>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</si>
  <si>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</si>
  <si>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</si>
  <si>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</si>
  <si>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</si>
  <si>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</si>
  <si>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</si>
  <si>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</si>
  <si>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</si>
  <si>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</si>
  <si>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</si>
  <si>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</si>
  <si>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</si>
  <si>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</si>
  <si>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</si>
  <si>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</si>
  <si>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</si>
  <si>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</si>
  <si>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</si>
  <si>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</si>
  <si>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</si>
  <si>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</si>
  <si>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</si>
  <si>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</si>
  <si>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</si>
  <si>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</si>
  <si>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</si>
  <si>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</si>
  <si>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</si>
  <si>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</si>
  <si>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</si>
  <si>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</si>
  <si>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</si>
  <si>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</si>
  <si>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</si>
  <si>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</si>
  <si>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</si>
  <si>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</si>
  <si>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</si>
  <si>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</si>
  <si>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</si>
  <si>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</si>
  <si>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</si>
  <si>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</si>
  <si>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</si>
  <si>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</si>
  <si>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</si>
  <si>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</si>
  <si>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</si>
  <si>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</si>
  <si>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</si>
  <si>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</si>
  <si>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</si>
  <si>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</si>
  <si>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</si>
  <si>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</si>
  <si>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</si>
  <si>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</si>
  <si>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</si>
  <si>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</si>
  <si>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</si>
  <si>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</si>
  <si>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</si>
  <si>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</si>
  <si>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</si>
  <si>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</si>
  <si>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</si>
  <si>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</si>
  <si>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</si>
  <si>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</si>
  <si>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</si>
  <si>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</si>
  <si>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</si>
  <si>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</si>
  <si>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</si>
  <si>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</si>
  <si>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</si>
  <si>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</si>
  <si>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</si>
  <si>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</si>
  <si>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</si>
  <si>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</si>
  <si>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</si>
  <si>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</si>
  <si>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</si>
  <si>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</si>
  <si>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</si>
  <si>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</si>
  <si>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</si>
  <si>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</si>
  <si>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</si>
  <si>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</si>
  <si>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</si>
  <si>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</si>
  <si>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</si>
  <si>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</si>
  <si>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</si>
  <si>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</si>
  <si>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</si>
  <si>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</si>
  <si>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</si>
  <si>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</si>
  <si>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</si>
  <si>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</si>
  <si>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</si>
  <si>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</si>
  <si>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</si>
  <si>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</si>
  <si>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</si>
  <si>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</si>
  <si>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</si>
  <si>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</si>
  <si>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</si>
  <si>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</si>
  <si>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</si>
  <si>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</si>
  <si>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</si>
  <si>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</si>
  <si>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</si>
  <si>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</si>
  <si>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</si>
  <si>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</si>
  <si>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</si>
  <si>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</si>
  <si>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</si>
  <si>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</si>
  <si>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</si>
  <si>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</si>
  <si>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</si>
  <si>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</si>
  <si>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</si>
  <si>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</si>
  <si>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</si>
  <si>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</si>
  <si>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</si>
  <si>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</si>
  <si>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</si>
  <si>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</si>
  <si>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</si>
  <si>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</si>
  <si>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</si>
  <si>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</si>
  <si>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</si>
  <si>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</si>
  <si>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</si>
  <si>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</si>
  <si>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</si>
  <si>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</si>
  <si>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</si>
  <si>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</si>
  <si>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</si>
  <si>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</si>
  <si>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</si>
  <si>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</si>
  <si>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</si>
  <si>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</si>
  <si>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</si>
  <si>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</si>
  <si>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</si>
  <si>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</si>
  <si>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</si>
  <si>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</si>
  <si>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</si>
  <si>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</si>
  <si>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</si>
  <si>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</si>
  <si>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</si>
  <si>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</si>
  <si>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</si>
  <si>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</si>
  <si>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</si>
  <si>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</si>
  <si>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</si>
  <si>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</si>
  <si>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</si>
  <si>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</si>
  <si>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</si>
  <si>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</si>
  <si>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</si>
  <si>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</si>
  <si>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</si>
  <si>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</si>
  <si>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</si>
  <si>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</si>
  <si>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</si>
  <si>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</si>
  <si>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</si>
  <si>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</si>
  <si>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</si>
  <si>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</si>
  <si>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</si>
  <si>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</si>
  <si>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</si>
  <si>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</si>
  <si>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</si>
  <si>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</si>
  <si>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</si>
  <si>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</si>
  <si>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</si>
  <si>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</si>
  <si>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</si>
  <si>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</si>
  <si>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</si>
  <si>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</si>
  <si>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</si>
  <si>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</si>
  <si>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</si>
  <si>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</si>
  <si>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</si>
  <si>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</si>
  <si>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</si>
  <si>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</si>
  <si>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</si>
  <si>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</si>
  <si>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</si>
  <si>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</si>
  <si>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</si>
  <si>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</si>
  <si>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</si>
  <si>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</si>
  <si>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</si>
  <si>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</si>
  <si>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</si>
  <si>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</si>
  <si>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</si>
  <si>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</si>
  <si>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</si>
  <si>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</si>
  <si>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</si>
  <si>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</si>
  <si>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</si>
  <si>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</si>
  <si>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</si>
  <si>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</si>
  <si>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</si>
  <si>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</si>
  <si>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</si>
  <si>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</si>
  <si>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</si>
  <si>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</si>
  <si>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</si>
  <si>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</si>
  <si>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</si>
  <si>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</si>
  <si>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</si>
  <si>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</si>
  <si>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</si>
  <si>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</si>
  <si>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</si>
  <si>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</si>
  <si>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</si>
  <si>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</si>
  <si>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</si>
  <si>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</si>
  <si>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</si>
  <si>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</si>
  <si>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</si>
  <si>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</si>
  <si>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</si>
  <si>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</si>
  <si>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</si>
  <si>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</si>
  <si>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</si>
  <si>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</si>
  <si>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</si>
  <si>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</si>
  <si>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</si>
  <si>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</si>
  <si>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</si>
  <si>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</si>
  <si>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</si>
  <si>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</si>
  <si>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</si>
  <si>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</si>
  <si>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</si>
  <si>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</si>
  <si>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</si>
  <si>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</si>
  <si>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</si>
  <si>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</si>
  <si>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</si>
  <si>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</si>
  <si>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</si>
  <si>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</si>
  <si>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</si>
  <si>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</si>
  <si>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</si>
  <si>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</si>
  <si>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</si>
  <si>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</si>
  <si>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</si>
  <si>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</si>
  <si>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</si>
  <si>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</si>
  <si>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</si>
  <si>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</si>
  <si>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</si>
  <si>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</si>
  <si>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</si>
  <si>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</si>
  <si>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</si>
  <si>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</si>
  <si>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</si>
  <si>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</si>
  <si>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</si>
  <si>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</si>
  <si>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</si>
  <si>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</si>
  <si>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</si>
  <si>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</si>
  <si>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</si>
  <si>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</si>
  <si>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</si>
  <si>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</si>
  <si>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</si>
  <si>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</si>
  <si>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</si>
  <si>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</si>
  <si>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</si>
  <si>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</si>
  <si>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</si>
  <si>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</si>
  <si>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</si>
  <si>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</si>
  <si>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</si>
  <si>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</si>
  <si>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</si>
  <si>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</si>
  <si>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</si>
  <si>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</si>
  <si>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</si>
  <si>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</si>
  <si>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</si>
  <si>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</si>
  <si>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</si>
  <si>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</si>
  <si>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</si>
  <si>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</si>
  <si>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</si>
  <si>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</si>
  <si>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</si>
  <si>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</si>
  <si>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</si>
  <si>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</si>
  <si>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</si>
  <si>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</si>
  <si>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</si>
  <si>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</si>
  <si>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</si>
  <si>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</si>
  <si>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</si>
  <si>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</si>
  <si>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</si>
  <si>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</si>
  <si>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</si>
  <si>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</si>
  <si>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</si>
  <si>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</si>
  <si>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</si>
  <si>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</si>
  <si>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</si>
  <si>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</si>
  <si>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</si>
  <si>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</si>
  <si>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</si>
  <si>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</si>
  <si>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</si>
  <si>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</si>
  <si>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</si>
  <si>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</si>
  <si>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</si>
  <si>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</si>
  <si>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</si>
  <si>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</si>
  <si>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</si>
  <si>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</si>
  <si>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</si>
  <si>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</si>
  <si>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</si>
  <si>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</si>
  <si>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</si>
  <si>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</si>
  <si>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</si>
  <si>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</si>
  <si>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</si>
  <si>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</si>
  <si>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</si>
  <si>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</si>
  <si>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</si>
  <si>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</si>
  <si>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</si>
  <si>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</si>
  <si>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</si>
  <si>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</si>
  <si>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</si>
  <si>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</si>
  <si>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</si>
  <si>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</si>
  <si>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</si>
  <si>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</si>
  <si>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</si>
  <si>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</si>
  <si>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</si>
  <si>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</si>
  <si>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</si>
  <si>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</si>
  <si>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</si>
  <si>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</si>
  <si>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</si>
  <si>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</si>
  <si>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</si>
  <si>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</si>
  <si>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</si>
  <si>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</si>
  <si>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</si>
  <si>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</si>
  <si>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</si>
  <si>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</si>
  <si>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</si>
  <si>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</si>
  <si>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</si>
  <si>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</si>
  <si>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</si>
  <si>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</si>
  <si>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</si>
  <si>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</si>
  <si>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</si>
  <si>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</si>
  <si>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</si>
  <si>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</si>
  <si>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</si>
  <si>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</si>
  <si>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</si>
  <si>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</si>
  <si>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</si>
  <si>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</si>
  <si>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</si>
  <si>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</si>
  <si>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</si>
  <si>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</si>
  <si>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</si>
  <si>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</si>
  <si>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</si>
  <si>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</si>
  <si>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</si>
  <si>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</si>
  <si>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</si>
  <si>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</si>
  <si>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</si>
  <si>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</si>
  <si>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</si>
  <si>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</si>
  <si>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</si>
  <si>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</si>
  <si>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</si>
  <si>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</si>
  <si>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</si>
  <si>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</si>
  <si>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</si>
  <si>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</si>
  <si>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</si>
  <si>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</si>
  <si>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</si>
  <si>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</si>
  <si>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</si>
  <si>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</si>
  <si>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</si>
  <si>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</si>
  <si>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</si>
  <si>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</si>
  <si>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</si>
  <si>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</si>
  <si>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</si>
  <si>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</si>
  <si>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</si>
  <si>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</si>
  <si>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</si>
  <si>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</si>
  <si>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</si>
  <si>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</si>
  <si>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</si>
  <si>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</si>
  <si>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</si>
  <si>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</si>
  <si>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</si>
  <si>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</si>
  <si>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</si>
  <si>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</si>
  <si>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</si>
  <si>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</si>
  <si>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</si>
  <si>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</si>
  <si>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</si>
  <si>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</si>
  <si>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</si>
  <si>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</si>
  <si>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</si>
  <si>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</si>
  <si>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</si>
  <si>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</si>
  <si>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</si>
  <si>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</si>
  <si>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</si>
  <si>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</si>
  <si>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</si>
  <si>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</si>
  <si>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</si>
  <si>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</si>
  <si>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</si>
  <si>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</si>
  <si>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</si>
  <si>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</si>
  <si>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</si>
  <si>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</si>
  <si>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</si>
  <si>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</si>
  <si>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</si>
  <si>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</si>
  <si>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</si>
  <si>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</si>
  <si>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</si>
  <si>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</si>
  <si>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</si>
  <si>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</si>
  <si>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</si>
  <si>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</si>
  <si>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</si>
  <si>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</si>
  <si>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</si>
  <si>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</si>
  <si>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</si>
  <si>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</si>
  <si>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</si>
  <si>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</si>
  <si>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</si>
  <si>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</si>
  <si>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</si>
  <si>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</si>
  <si>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</si>
  <si>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</si>
  <si>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</si>
  <si>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</si>
  <si>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</si>
  <si>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</si>
  <si>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</si>
  <si>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</si>
  <si>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</si>
  <si>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</si>
  <si>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</si>
  <si>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</si>
  <si>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</si>
  <si>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</si>
  <si>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</si>
  <si>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</si>
  <si>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</si>
  <si>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</si>
  <si>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</si>
  <si>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</si>
  <si>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</si>
  <si>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</si>
  <si>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</si>
  <si>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</si>
  <si>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</si>
  <si>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</si>
  <si>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</si>
  <si>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</si>
  <si>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</si>
  <si>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</si>
  <si>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</si>
  <si>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</si>
  <si>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</si>
  <si>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</si>
  <si>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</si>
  <si>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</si>
  <si>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</si>
  <si>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</si>
  <si>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</si>
  <si>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</si>
  <si>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</si>
  <si>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</si>
  <si>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</si>
  <si>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</si>
  <si>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</si>
  <si>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</si>
  <si>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</si>
  <si>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</si>
  <si>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</si>
  <si>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</si>
  <si>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</si>
  <si>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</si>
  <si>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</si>
  <si>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</si>
  <si>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</si>
  <si>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</si>
  <si>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</si>
  <si>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</si>
  <si>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</si>
  <si>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</si>
  <si>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</si>
  <si>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</si>
  <si>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</si>
  <si>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</si>
  <si>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</si>
  <si>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</si>
  <si>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</si>
  <si>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</si>
  <si>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</si>
  <si>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</si>
  <si>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</si>
  <si>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</si>
  <si>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</si>
  <si>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</si>
  <si>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</si>
  <si>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</si>
  <si>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</si>
  <si>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</si>
  <si>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</si>
  <si>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</si>
  <si>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</si>
  <si>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</si>
  <si>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</si>
  <si>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</si>
  <si>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</si>
  <si>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</si>
  <si>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</si>
  <si>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</si>
  <si>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</si>
  <si>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</si>
  <si>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</si>
  <si>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</si>
  <si>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</si>
  <si>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</si>
  <si>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</si>
  <si>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</si>
  <si>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</si>
  <si>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</si>
  <si>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</si>
  <si>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</si>
  <si>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</si>
  <si>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</si>
  <si>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</si>
  <si>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</si>
  <si>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</si>
  <si>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</si>
  <si>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</si>
  <si>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</si>
  <si>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</si>
  <si>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</si>
  <si>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</si>
  <si>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</si>
  <si>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</si>
  <si>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</si>
  <si>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</si>
  <si>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</si>
  <si>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</si>
  <si>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</si>
  <si>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</si>
  <si>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</si>
  <si>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</si>
  <si>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</si>
  <si>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</si>
  <si>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</si>
  <si>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</si>
  <si>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</si>
  <si>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</si>
  <si>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</si>
  <si>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</si>
  <si>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</si>
  <si>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</si>
  <si>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</si>
  <si>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</si>
  <si>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</si>
  <si>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</si>
  <si>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</si>
  <si>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</si>
  <si>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</si>
  <si>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</si>
  <si>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</si>
  <si>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</si>
  <si>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</si>
  <si>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</si>
  <si>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</si>
  <si>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</si>
  <si>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</si>
  <si>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</si>
  <si>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</si>
  <si>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</si>
  <si>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</si>
  <si>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</si>
  <si>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</si>
  <si>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</si>
  <si>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</si>
  <si>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</si>
  <si>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</si>
  <si>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</si>
  <si>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</si>
  <si>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</si>
  <si>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</si>
  <si>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</si>
  <si>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</si>
  <si>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</si>
  <si>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</si>
  <si>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</si>
  <si>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</si>
  <si>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</si>
  <si>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</si>
  <si>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</si>
  <si>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</si>
  <si>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</si>
  <si>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</si>
  <si>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</si>
  <si>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</si>
  <si>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</si>
  <si>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</si>
  <si>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</si>
  <si>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</si>
  <si>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</si>
  <si>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</si>
  <si>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</si>
  <si>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</si>
  <si>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</si>
  <si>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</si>
  <si>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</si>
  <si>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</si>
  <si>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</si>
  <si>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</si>
  <si>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</si>
  <si>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</si>
  <si>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</si>
  <si>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</si>
  <si>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</si>
  <si>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</si>
  <si>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</si>
  <si>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</si>
  <si>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</si>
  <si>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</si>
  <si>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</si>
  <si>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</si>
  <si>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</si>
  <si>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</si>
  <si>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</si>
  <si>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</si>
  <si>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</si>
  <si>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</si>
  <si>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</si>
  <si>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</si>
  <si>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</si>
  <si>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</si>
  <si>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</si>
  <si>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</si>
  <si>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</si>
  <si>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</si>
  <si>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</si>
  <si>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</si>
  <si>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</si>
  <si>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</si>
  <si>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</si>
  <si>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</si>
  <si>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</si>
  <si>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</si>
  <si>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</si>
  <si>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</si>
  <si>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</si>
  <si>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</si>
  <si>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</si>
  <si>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</si>
  <si>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</si>
  <si>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</si>
  <si>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</si>
  <si>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</si>
  <si>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</si>
  <si>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</si>
  <si>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</si>
  <si>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</si>
  <si>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</si>
  <si>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</si>
  <si>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</si>
  <si>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</si>
  <si>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</si>
  <si>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</si>
  <si>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</si>
  <si>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</si>
  <si>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</si>
  <si>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</si>
  <si>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</si>
  <si>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</si>
  <si>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</si>
  <si>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</si>
  <si>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</si>
  <si>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</si>
  <si>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</si>
  <si>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</si>
  <si>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</si>
  <si>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</si>
  <si>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</si>
  <si>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</si>
  <si>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</si>
  <si>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</si>
  <si>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</si>
  <si>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</si>
  <si>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</si>
  <si>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</si>
  <si>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</si>
  <si>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</si>
  <si>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</si>
  <si>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</si>
  <si>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</si>
  <si>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</si>
  <si>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</si>
  <si>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</si>
  <si>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</si>
  <si>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</si>
  <si>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</si>
  <si>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</si>
  <si>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</si>
  <si>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</si>
  <si>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</si>
  <si>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</si>
  <si>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</si>
  <si>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</si>
  <si>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</si>
  <si>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</si>
  <si>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</si>
  <si>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</si>
  <si>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</si>
  <si>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</si>
  <si>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</si>
  <si>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</si>
  <si>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</si>
  <si>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</si>
  <si>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</si>
  <si>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</si>
  <si>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</si>
  <si>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</si>
  <si>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</si>
  <si>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</si>
  <si>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</si>
  <si>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</si>
  <si>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</si>
  <si>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</si>
  <si>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</si>
  <si>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</si>
  <si>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</si>
  <si>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</si>
  <si>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</si>
  <si>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</si>
  <si>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</si>
  <si>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</si>
  <si>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</si>
  <si>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</si>
  <si>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</si>
  <si>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</si>
  <si>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</si>
  <si>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</si>
  <si>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</si>
  <si>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</si>
  <si>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</si>
  <si>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</si>
  <si>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</si>
  <si>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</si>
  <si>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</si>
  <si>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</si>
  <si>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</si>
  <si>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</si>
  <si>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</si>
  <si>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</si>
  <si>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</si>
  <si>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</si>
  <si>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</si>
  <si>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</si>
  <si>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</si>
  <si>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</si>
  <si>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</si>
  <si>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</si>
  <si>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</si>
  <si>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</si>
  <si>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</si>
  <si>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</si>
  <si>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</si>
  <si>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</si>
  <si>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</si>
  <si>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</si>
  <si>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</si>
  <si>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</si>
  <si>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</si>
  <si>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</si>
  <si>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</si>
  <si>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</si>
  <si>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</si>
  <si>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</si>
  <si>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</si>
  <si>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</si>
  <si>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</si>
  <si>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</si>
  <si>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</si>
  <si>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</si>
  <si>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</si>
  <si>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</si>
  <si>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</si>
  <si>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</si>
  <si>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</si>
  <si>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</si>
  <si>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</si>
  <si>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</si>
  <si>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</si>
  <si>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</si>
  <si>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</si>
  <si>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</si>
  <si>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</si>
  <si>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</si>
  <si>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</si>
  <si>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</si>
  <si>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</si>
  <si>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</si>
  <si>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</si>
  <si>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</si>
  <si>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</si>
  <si>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</si>
  <si>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</si>
  <si>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</si>
  <si>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</si>
  <si>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</si>
  <si>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</si>
  <si>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</si>
  <si>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</si>
  <si>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</si>
  <si>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</si>
  <si>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</si>
  <si>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</si>
  <si>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</si>
  <si>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</si>
  <si>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</si>
  <si>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</si>
  <si>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</si>
  <si>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</si>
  <si>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</si>
  <si>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</si>
  <si>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</si>
  <si>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</si>
  <si>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</si>
  <si>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</si>
  <si>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</si>
  <si>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</si>
  <si>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</si>
  <si>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</si>
  <si>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</si>
  <si>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</si>
  <si>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</si>
  <si>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</si>
  <si>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</si>
  <si>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</si>
  <si>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</si>
  <si>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</si>
  <si>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</si>
  <si>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</si>
  <si>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</si>
  <si>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</si>
  <si>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</si>
  <si>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</si>
  <si>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</si>
  <si>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</si>
  <si>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</si>
  <si>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</si>
  <si>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</si>
  <si>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</si>
  <si>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</si>
  <si>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</si>
  <si>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</si>
  <si>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</si>
  <si>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</si>
  <si>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</si>
  <si>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</si>
  <si>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</si>
  <si>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</si>
  <si>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</si>
  <si>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</si>
  <si>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</si>
  <si>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</si>
  <si>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</si>
  <si>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</si>
  <si>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</si>
  <si>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</si>
  <si>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</si>
  <si>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</si>
  <si>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</si>
  <si>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</si>
  <si>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</si>
  <si>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</si>
  <si>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</si>
  <si>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</si>
  <si>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</si>
  <si>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</si>
  <si>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</si>
  <si>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</si>
  <si>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</si>
  <si>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</si>
  <si>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</si>
  <si>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</si>
  <si>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</si>
  <si>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</si>
  <si>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</si>
  <si>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</si>
  <si>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</si>
  <si>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</si>
  <si>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</si>
  <si>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</si>
  <si>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</si>
  <si>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</si>
  <si>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</si>
  <si>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</si>
  <si>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</si>
  <si>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</si>
  <si>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</si>
  <si>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</si>
  <si>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</si>
  <si>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</si>
  <si>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</si>
  <si>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</si>
  <si>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</si>
  <si>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</si>
  <si>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</si>
  <si>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</si>
  <si>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</si>
  <si>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</si>
  <si>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</si>
  <si>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</si>
  <si>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</si>
  <si>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</si>
  <si>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</si>
  <si>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</si>
  <si>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</si>
  <si>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</si>
  <si>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</si>
  <si>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</si>
  <si>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</si>
  <si>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</si>
  <si>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</si>
  <si>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</si>
  <si>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</si>
  <si>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</si>
  <si>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</si>
  <si>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</si>
  <si>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</si>
  <si>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</si>
  <si>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</si>
  <si>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</si>
  <si>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</si>
  <si>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</si>
  <si>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</si>
  <si>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</si>
  <si>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</si>
  <si>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</si>
  <si>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</si>
  <si>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</si>
  <si>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</si>
  <si>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</si>
  <si>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</si>
  <si>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</si>
  <si>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</si>
  <si>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</si>
  <si>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</si>
  <si>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</si>
  <si>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</si>
  <si>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</si>
  <si>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</si>
  <si>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</si>
  <si>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</si>
  <si>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</si>
  <si>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</si>
  <si>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</si>
  <si>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</si>
  <si>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</si>
  <si>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</si>
  <si>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</si>
  <si>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</si>
  <si>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</si>
  <si>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</si>
  <si>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</si>
  <si>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</si>
  <si>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</si>
  <si>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</si>
  <si>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</si>
  <si>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</si>
  <si>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</si>
  <si>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</si>
  <si>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</si>
  <si>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</si>
  <si>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</si>
  <si>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</si>
  <si>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</si>
  <si>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</si>
  <si>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</si>
  <si>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</si>
  <si>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</si>
  <si>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</si>
  <si>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</si>
  <si>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</si>
  <si>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</si>
  <si>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</si>
  <si>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</si>
  <si>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</si>
  <si>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</si>
  <si>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</si>
  <si>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</si>
  <si>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</si>
  <si>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</si>
  <si>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</si>
  <si>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</si>
  <si>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</si>
  <si>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</si>
  <si>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</si>
  <si>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</si>
  <si>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</si>
  <si>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</si>
  <si>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</si>
  <si>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</si>
  <si>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</si>
  <si>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</si>
  <si>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</si>
  <si>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</si>
  <si>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</si>
  <si>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</si>
  <si>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</si>
  <si>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</si>
  <si>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</si>
  <si>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</si>
  <si>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</si>
  <si>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</si>
  <si>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</si>
  <si>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</si>
  <si>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</si>
  <si>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</si>
  <si>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</si>
  <si>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</si>
  <si>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</si>
  <si>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</si>
  <si>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</si>
  <si>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</si>
  <si>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</si>
  <si>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</si>
  <si>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</si>
  <si>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</si>
  <si>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</si>
  <si>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</si>
  <si>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</si>
  <si>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</si>
  <si>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</si>
  <si>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</si>
  <si>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</si>
  <si>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</si>
  <si>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</si>
  <si>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</si>
  <si>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</si>
  <si>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</si>
  <si>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</si>
  <si>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</si>
  <si>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</si>
  <si>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</si>
  <si>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</si>
  <si>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</si>
  <si>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</si>
  <si>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</si>
  <si>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</si>
  <si>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</si>
  <si>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</si>
  <si>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</si>
  <si>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</si>
  <si>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</si>
  <si>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</si>
  <si>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</si>
  <si>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</si>
  <si>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</si>
  <si>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</si>
  <si>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</si>
  <si>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</si>
  <si>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</si>
  <si>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</si>
  <si>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</si>
  <si>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</si>
  <si>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</si>
  <si>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</si>
  <si>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</si>
  <si>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</si>
  <si>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</si>
  <si>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</si>
  <si>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</si>
  <si>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</si>
  <si>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</si>
  <si>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</si>
  <si>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</si>
  <si>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</si>
  <si>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</si>
  <si>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</si>
  <si>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</si>
  <si>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</si>
  <si>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</si>
  <si>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</si>
  <si>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</si>
  <si>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</si>
  <si>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</si>
  <si>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</si>
  <si>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</si>
  <si>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</si>
  <si>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</si>
  <si>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</si>
  <si>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</si>
  <si>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</si>
  <si>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</si>
  <si>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</si>
  <si>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</si>
  <si>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</si>
  <si>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</si>
  <si>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</si>
  <si>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</si>
  <si>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</si>
  <si>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</si>
  <si>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</si>
  <si>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</si>
  <si>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</si>
  <si>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</si>
  <si>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</si>
  <si>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</si>
  <si>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</si>
  <si>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</si>
  <si>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</si>
  <si>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</si>
  <si>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</si>
  <si>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</si>
  <si>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</si>
  <si>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</si>
  <si>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</si>
  <si>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</si>
  <si>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</si>
  <si>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</si>
  <si>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</si>
  <si>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</si>
  <si>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</si>
  <si>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</si>
  <si>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</si>
  <si>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</si>
  <si>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</si>
  <si>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</si>
  <si>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</si>
  <si>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</si>
  <si>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</si>
  <si>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</si>
  <si>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</si>
  <si>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</si>
  <si>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</si>
  <si>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</si>
  <si>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</si>
  <si>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</si>
  <si>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</si>
  <si>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</si>
  <si>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</si>
  <si>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</si>
  <si>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</si>
  <si>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</si>
  <si>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</si>
  <si>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</si>
  <si>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</si>
  <si>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</si>
  <si>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</si>
  <si>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</si>
  <si>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</si>
  <si>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</si>
  <si>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</si>
  <si>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</si>
  <si>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</si>
  <si>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</si>
  <si>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</si>
  <si>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</si>
  <si>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</si>
  <si>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</si>
  <si>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</si>
  <si>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</si>
  <si>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</si>
  <si>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</si>
  <si>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</si>
  <si>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</si>
  <si>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</si>
  <si>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</si>
  <si>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</si>
  <si>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</si>
  <si>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</si>
  <si>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</si>
  <si>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</si>
  <si>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</si>
  <si>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</si>
  <si>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</si>
  <si>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</si>
  <si>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</si>
  <si>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</si>
  <si>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</si>
  <si>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</si>
  <si>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</si>
  <si>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</si>
  <si>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</si>
  <si>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</si>
  <si>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</si>
  <si>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</si>
  <si>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</si>
  <si>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</si>
  <si>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</si>
  <si>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</si>
  <si>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</si>
  <si>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</si>
  <si>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</si>
  <si>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</si>
  <si>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</si>
  <si>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</si>
  <si>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</si>
  <si>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</si>
  <si>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</si>
  <si>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</si>
  <si>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</si>
  <si>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</si>
  <si>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</si>
  <si>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</si>
  <si>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</si>
  <si>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</si>
  <si>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</si>
  <si>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</si>
  <si>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</si>
  <si>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</si>
  <si>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</si>
  <si>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</si>
  <si>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</si>
  <si>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</si>
  <si>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</si>
  <si>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</si>
  <si>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</si>
  <si>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</si>
  <si>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</si>
  <si>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</si>
  <si>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</si>
  <si>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</si>
  <si>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</si>
  <si>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</si>
  <si>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</si>
  <si>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</si>
  <si>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</si>
  <si>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</si>
  <si>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</si>
  <si>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</si>
  <si>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</si>
  <si>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</si>
  <si>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</si>
  <si>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</si>
  <si>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</si>
  <si>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</si>
  <si>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</si>
  <si>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</si>
  <si>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</si>
  <si>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</si>
  <si>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</si>
  <si>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</si>
  <si>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</si>
  <si>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</si>
  <si>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</si>
  <si>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</si>
  <si>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</si>
  <si>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</si>
  <si>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</si>
  <si>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</si>
  <si>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</si>
  <si>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</si>
  <si>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</si>
  <si>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</si>
  <si>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</si>
  <si>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</si>
  <si>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</si>
  <si>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</si>
  <si>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</si>
  <si>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</si>
  <si>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</si>
  <si>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</si>
  <si>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</si>
  <si>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</si>
  <si>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</si>
  <si>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</si>
  <si>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</si>
  <si>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</si>
  <si>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</si>
  <si>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</si>
  <si>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</si>
  <si>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</si>
  <si>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</si>
  <si>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</si>
  <si>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</si>
  <si>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</si>
  <si>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</si>
  <si>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</si>
  <si>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</si>
  <si>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</si>
  <si>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</si>
  <si>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</si>
  <si>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</si>
  <si>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</si>
  <si>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</si>
  <si>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</si>
  <si>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</si>
  <si>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</si>
  <si>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</si>
  <si>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</si>
  <si>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</si>
  <si>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</si>
  <si>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</si>
  <si>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</si>
  <si>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</si>
  <si>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</si>
  <si>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</si>
  <si>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</si>
  <si>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</si>
  <si>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</si>
  <si>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</si>
  <si>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</si>
  <si>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</si>
  <si>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</si>
  <si>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</si>
  <si>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</si>
  <si>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</si>
  <si>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</si>
  <si>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</si>
  <si>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</si>
  <si>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</si>
  <si>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</si>
  <si>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</si>
  <si>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</si>
  <si>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</si>
  <si>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</si>
  <si>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</si>
  <si>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</si>
  <si>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</si>
  <si>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</si>
  <si>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</si>
  <si>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</si>
  <si>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</si>
  <si>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</si>
  <si>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</si>
  <si>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</si>
  <si>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</si>
  <si>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</si>
  <si>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</si>
  <si>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</si>
  <si>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</si>
  <si>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</si>
  <si>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</si>
  <si>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</si>
  <si>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</si>
  <si>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</si>
  <si>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</si>
  <si>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</si>
  <si>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</si>
  <si>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</si>
  <si>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</si>
  <si>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</si>
  <si>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</si>
  <si>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</si>
  <si>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</si>
  <si>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</si>
  <si>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</si>
  <si>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</si>
  <si>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</si>
  <si>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</si>
  <si>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</si>
  <si>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</si>
  <si>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</si>
  <si>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</si>
  <si>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</si>
  <si>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</si>
  <si>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</si>
  <si>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</si>
  <si>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</si>
  <si>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</si>
  <si>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</si>
  <si>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</si>
  <si>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</si>
  <si>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</si>
  <si>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</si>
  <si>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</si>
  <si>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</si>
  <si>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</si>
  <si>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</si>
  <si>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</si>
  <si>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</si>
  <si>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</si>
  <si>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</si>
  <si>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</si>
  <si>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</si>
  <si>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</si>
  <si>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</si>
  <si>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</si>
  <si>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</si>
  <si>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</si>
  <si>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</si>
  <si>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</si>
  <si>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</si>
  <si>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</si>
  <si>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</si>
  <si>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</si>
  <si>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</si>
  <si>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</si>
  <si>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</si>
  <si>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</si>
  <si>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</si>
  <si>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</si>
  <si>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</si>
  <si>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</si>
  <si>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</si>
  <si>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</si>
  <si>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</si>
  <si>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</si>
  <si>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</si>
  <si>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</si>
  <si>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</si>
  <si>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</si>
  <si>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</si>
  <si>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</si>
  <si>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</si>
  <si>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</si>
  <si>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</si>
  <si>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</si>
  <si>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</si>
  <si>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</si>
  <si>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</si>
  <si>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</si>
  <si>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</si>
  <si>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</si>
  <si>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</si>
  <si>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</si>
  <si>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</si>
  <si>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</si>
  <si>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</si>
  <si>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</si>
  <si>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</si>
  <si>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</si>
  <si>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</si>
  <si>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</si>
  <si>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</si>
  <si>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</si>
  <si>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</si>
  <si>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</si>
  <si>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</si>
  <si>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</si>
  <si>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</si>
  <si>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</si>
  <si>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</si>
  <si>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</si>
  <si>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</si>
  <si>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</si>
  <si>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</si>
  <si>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</si>
  <si>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</si>
  <si>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</si>
  <si>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</si>
  <si>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</si>
  <si>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</si>
  <si>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</si>
  <si>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</si>
  <si>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</si>
  <si>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</si>
  <si>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</si>
  <si>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</si>
  <si>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</si>
  <si>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</si>
  <si>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</si>
  <si>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</si>
  <si>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</si>
  <si>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</si>
  <si>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</si>
  <si>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</si>
  <si>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</si>
  <si>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</si>
  <si>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</si>
  <si>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</si>
  <si>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</si>
  <si>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</si>
  <si>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</si>
  <si>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</si>
  <si>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</si>
  <si>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</si>
  <si>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</si>
  <si>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</si>
  <si>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</si>
  <si>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</si>
  <si>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</si>
  <si>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</si>
  <si>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</si>
  <si>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</si>
  <si>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</si>
  <si>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</si>
  <si>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</si>
  <si>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</si>
  <si>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</si>
  <si>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</si>
  <si>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</si>
  <si>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</si>
  <si>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</si>
  <si>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</si>
  <si>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</si>
  <si>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</si>
  <si>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</si>
  <si>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</si>
  <si>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</si>
  <si>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</si>
  <si>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</si>
  <si>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</si>
  <si>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</si>
  <si>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</si>
  <si>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</si>
  <si>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</si>
  <si>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</si>
  <si>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</si>
  <si>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</si>
  <si>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</si>
  <si>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</si>
  <si>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</si>
  <si>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</si>
  <si>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</si>
  <si>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</si>
  <si>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</si>
  <si>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</si>
  <si>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</si>
  <si>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</si>
  <si>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</si>
  <si>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</si>
  <si>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</si>
  <si>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</si>
  <si>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</si>
  <si>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</si>
  <si>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</si>
  <si>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</si>
  <si>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</si>
  <si>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</si>
  <si>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</si>
  <si>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</si>
  <si>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</si>
  <si>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</si>
  <si>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</si>
  <si>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</si>
  <si>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</si>
  <si>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</si>
  <si>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</si>
  <si>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</si>
  <si>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</si>
  <si>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</si>
  <si>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</si>
  <si>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</si>
  <si>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</si>
  <si>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</si>
  <si>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</si>
  <si>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</si>
  <si>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</si>
  <si>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</si>
  <si>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</si>
  <si>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</si>
  <si>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</si>
  <si>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</si>
  <si>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</si>
  <si>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</si>
  <si>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</si>
  <si>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</si>
  <si>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</si>
  <si>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</si>
  <si>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</si>
  <si>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</si>
  <si>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</si>
  <si>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</si>
  <si>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</si>
  <si>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</si>
  <si>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</si>
  <si>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</si>
  <si>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</si>
  <si>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</si>
  <si>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</si>
  <si>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</si>
  <si>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</si>
  <si>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</si>
  <si>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</si>
  <si>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</si>
  <si>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</si>
  <si>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</si>
  <si>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</si>
  <si>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</si>
  <si>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</si>
  <si>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</si>
  <si>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</si>
  <si>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</si>
  <si>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</si>
  <si>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</si>
  <si>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</si>
  <si>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</si>
  <si>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</si>
  <si>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</si>
  <si>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</si>
  <si>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</si>
  <si>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</si>
  <si>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</si>
  <si>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</si>
  <si>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</si>
  <si>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</si>
  <si>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</si>
  <si>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</si>
  <si>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</si>
  <si>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</si>
  <si>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</si>
  <si>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</si>
  <si>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</si>
  <si>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</si>
  <si>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</si>
  <si>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</si>
  <si>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</si>
  <si>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</si>
  <si>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</si>
  <si>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</si>
  <si>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</si>
  <si>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</si>
  <si>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</si>
  <si>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</si>
  <si>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</si>
  <si>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</si>
  <si>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</si>
  <si>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</si>
  <si>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</si>
  <si>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</si>
  <si>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</si>
  <si>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</si>
  <si>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</si>
  <si>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</si>
  <si>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</si>
  <si>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</si>
  <si>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</si>
  <si>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</si>
  <si>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</si>
  <si>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</si>
  <si>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</si>
  <si>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</si>
  <si>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</si>
  <si>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</si>
  <si>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</si>
  <si>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</si>
  <si>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</si>
  <si>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</si>
  <si>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</si>
  <si>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</si>
  <si>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</si>
  <si>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</si>
  <si>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</si>
  <si>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</si>
  <si>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</si>
  <si>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</si>
  <si>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</si>
  <si>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</si>
  <si>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</si>
  <si>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</si>
  <si>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</si>
  <si>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</si>
  <si>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</si>
  <si>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</si>
  <si>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</si>
  <si>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</si>
  <si>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</si>
  <si>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</si>
  <si>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</si>
  <si>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</si>
  <si>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</si>
  <si>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</si>
  <si>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</si>
  <si>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</si>
  <si>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</si>
  <si>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</si>
  <si>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</si>
  <si>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</si>
  <si>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</si>
  <si>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</si>
  <si>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</si>
  <si>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</si>
  <si>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</si>
  <si>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</si>
  <si>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</si>
  <si>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</si>
  <si>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</si>
  <si>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</si>
  <si>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</si>
  <si>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</si>
  <si>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</si>
  <si>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</si>
  <si>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</si>
  <si>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</si>
  <si>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</si>
  <si>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</si>
  <si>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</si>
  <si>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</si>
  <si>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</si>
  <si>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</si>
  <si>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</si>
  <si>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</si>
  <si>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</si>
  <si>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</si>
  <si>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</si>
  <si>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</si>
  <si>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</si>
  <si>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</si>
  <si>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</si>
  <si>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</si>
  <si>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</si>
  <si>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</si>
  <si>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</si>
  <si>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</si>
  <si>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</si>
  <si>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</si>
  <si>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</si>
  <si>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</si>
  <si>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</si>
  <si>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</si>
  <si>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</si>
  <si>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</si>
  <si>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</si>
  <si>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</si>
  <si>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</si>
  <si>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</si>
  <si>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</si>
  <si>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</si>
  <si>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</si>
  <si>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</si>
  <si>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</si>
  <si>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</si>
  <si>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</si>
  <si>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</si>
  <si>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</si>
  <si>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</si>
  <si>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</si>
  <si>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</si>
  <si>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</si>
  <si>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</si>
  <si>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</si>
  <si>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</si>
  <si>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</si>
  <si>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</si>
  <si>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</si>
  <si>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</si>
  <si>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</si>
  <si>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</si>
  <si>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</si>
  <si>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</si>
  <si>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</si>
  <si>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</si>
  <si>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</si>
  <si>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</si>
  <si>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</si>
  <si>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</si>
  <si>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</si>
  <si>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</si>
  <si>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</si>
  <si>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</si>
  <si>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</si>
  <si>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</si>
  <si>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</si>
  <si>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</si>
  <si>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</si>
  <si>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</si>
  <si>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</si>
  <si>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</si>
  <si>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</si>
  <si>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</si>
  <si>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</si>
  <si>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</si>
  <si>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</si>
  <si>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</si>
  <si>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</si>
  <si>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</si>
  <si>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</si>
  <si>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</si>
  <si>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</si>
  <si>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</si>
  <si>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</si>
  <si>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</si>
  <si>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</si>
  <si>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</si>
  <si>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</si>
  <si>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</si>
  <si>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</si>
  <si>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</si>
  <si>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</si>
  <si>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</si>
  <si>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</si>
  <si>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</si>
  <si>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</si>
  <si>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</si>
  <si>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</si>
  <si>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</si>
  <si>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</si>
  <si>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</si>
  <si>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</si>
  <si>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</si>
  <si>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</si>
  <si>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</si>
  <si>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</si>
  <si>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</si>
  <si>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</si>
  <si>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</si>
  <si>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</si>
  <si>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</si>
  <si>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</si>
  <si>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</si>
  <si>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</si>
  <si>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</si>
  <si>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</si>
  <si>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</si>
  <si>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</si>
  <si>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</si>
  <si>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</si>
  <si>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</si>
  <si>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</si>
  <si>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</si>
  <si>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</si>
  <si>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</si>
  <si>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</si>
  <si>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</si>
  <si>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</si>
  <si>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</si>
  <si>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</si>
  <si>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</si>
  <si>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</si>
  <si>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</si>
  <si>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</si>
  <si>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</si>
  <si>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</si>
  <si>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</si>
  <si>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</si>
  <si>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</si>
  <si>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</si>
  <si>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</si>
  <si>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</si>
  <si>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</si>
  <si>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</si>
  <si>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</si>
  <si>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</si>
  <si>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</si>
  <si>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</si>
  <si>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</si>
  <si>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</si>
  <si>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</si>
  <si>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</si>
  <si>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</si>
  <si>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</si>
  <si>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</si>
  <si>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</si>
  <si>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</si>
  <si>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</si>
  <si>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</si>
  <si>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</si>
  <si>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</si>
  <si>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</si>
  <si>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</si>
  <si>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</si>
  <si>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</si>
  <si>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</si>
  <si>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</si>
  <si>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</si>
  <si>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</si>
  <si>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</si>
  <si>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</si>
  <si>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</si>
  <si>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</si>
  <si>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</si>
  <si>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</si>
  <si>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</si>
  <si>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</si>
  <si>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</si>
  <si>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</si>
  <si>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</si>
  <si>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</si>
  <si>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</si>
  <si>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</si>
  <si>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</si>
  <si>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</si>
  <si>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</si>
  <si>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</si>
  <si>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</si>
  <si>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</si>
  <si>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</si>
  <si>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</si>
  <si>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</si>
  <si>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</si>
  <si>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</si>
  <si>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</si>
  <si>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</si>
  <si>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</si>
  <si>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</si>
  <si>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</si>
  <si>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</si>
  <si>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</si>
  <si>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</si>
  <si>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</si>
  <si>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</si>
  <si>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</si>
  <si>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</si>
  <si>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</si>
  <si>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</si>
  <si>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</si>
  <si>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</si>
  <si>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</si>
  <si>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</si>
  <si>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</si>
  <si>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</si>
  <si>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</si>
  <si>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</si>
  <si>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</si>
  <si>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</si>
  <si>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</si>
  <si>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</si>
  <si>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</si>
  <si>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</si>
  <si>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</si>
  <si>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</si>
  <si>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</si>
  <si>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</si>
  <si>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</si>
  <si>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</si>
  <si>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</si>
  <si>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</si>
  <si>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</si>
  <si>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</si>
  <si>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</si>
  <si>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</si>
  <si>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</si>
  <si>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</si>
  <si>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</si>
  <si>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</si>
  <si>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</si>
  <si>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</si>
  <si>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</si>
  <si>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</si>
  <si>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</si>
  <si>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</si>
  <si>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</si>
  <si>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</si>
  <si>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</si>
  <si>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</si>
  <si>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</si>
  <si>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</si>
  <si>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</si>
  <si>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</si>
  <si>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</si>
  <si>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</si>
  <si>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</si>
  <si>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</si>
  <si>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</si>
  <si>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</si>
  <si>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</si>
  <si>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</si>
  <si>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</si>
  <si>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</si>
  <si>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</si>
  <si>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</si>
  <si>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</si>
  <si>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</si>
  <si>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</si>
  <si>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</si>
  <si>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</si>
  <si>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</si>
  <si>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</si>
  <si>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</si>
  <si>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</si>
  <si>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</si>
  <si>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</si>
  <si>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</si>
  <si>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</si>
  <si>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</si>
  <si>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</si>
  <si>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</si>
  <si>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</si>
  <si>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</si>
  <si>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</si>
  <si>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</si>
  <si>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</si>
  <si>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</si>
  <si>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</si>
  <si>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</si>
  <si>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</si>
  <si>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</si>
  <si>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</si>
  <si>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</si>
  <si>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</si>
  <si>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</si>
  <si>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</si>
  <si>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</si>
  <si>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</si>
  <si>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</si>
  <si>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</si>
  <si>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</si>
  <si>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</si>
  <si>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</si>
  <si>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</si>
  <si>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</si>
  <si>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</si>
  <si>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</si>
  <si>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</si>
  <si>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</si>
  <si>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</si>
  <si>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</si>
  <si>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</si>
  <si>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</si>
  <si>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</si>
  <si>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</si>
  <si>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</si>
  <si>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</si>
  <si>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</si>
  <si>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</si>
  <si>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</si>
  <si>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</si>
  <si>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</si>
  <si>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</si>
  <si>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</si>
  <si>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</si>
  <si>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</si>
  <si>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</si>
  <si>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</si>
  <si>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</si>
  <si>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</si>
  <si>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</si>
  <si>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</si>
  <si>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</si>
  <si>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</si>
  <si>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</si>
  <si>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</si>
  <si>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</si>
  <si>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</si>
  <si>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</si>
  <si>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</si>
  <si>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</si>
  <si>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</si>
  <si>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</si>
  <si>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</si>
  <si>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</si>
  <si>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</si>
  <si>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</si>
  <si>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</si>
  <si>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</si>
  <si>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</si>
  <si>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</si>
  <si>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</si>
  <si>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</si>
  <si>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</si>
  <si>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</si>
  <si>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</si>
  <si>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</si>
  <si>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</si>
  <si>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</si>
  <si>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</si>
  <si>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</si>
  <si>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</si>
  <si>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</si>
  <si>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</si>
  <si>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</si>
  <si>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</si>
  <si>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</si>
  <si>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</si>
  <si>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</si>
  <si>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</si>
  <si>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</si>
  <si>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</si>
  <si>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</si>
  <si>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</si>
  <si>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</si>
  <si>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</si>
  <si>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</si>
  <si>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</si>
  <si>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</si>
  <si>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</si>
  <si>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</si>
  <si>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</si>
  <si>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</si>
  <si>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</si>
  <si>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</si>
  <si>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</si>
  <si>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</si>
  <si>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</si>
  <si>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</si>
  <si>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</si>
  <si>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</si>
  <si>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</si>
  <si>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</si>
  <si>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</si>
  <si>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</si>
  <si>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</si>
  <si>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</si>
  <si>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</si>
  <si>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</si>
  <si>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</si>
  <si>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</si>
  <si>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</si>
  <si>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</si>
  <si>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</si>
  <si>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</si>
  <si>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</si>
  <si>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</si>
  <si>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</si>
  <si>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</si>
  <si>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</si>
  <si>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</si>
  <si>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</si>
  <si>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</si>
  <si>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</si>
  <si>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</si>
  <si>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</si>
  <si>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</si>
  <si>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</si>
  <si>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</si>
  <si>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</si>
  <si>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</si>
  <si>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</si>
  <si>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</si>
  <si>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</si>
  <si>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</si>
  <si>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</si>
  <si>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</si>
  <si>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</si>
  <si>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</si>
  <si>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</si>
  <si>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</si>
  <si>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</si>
  <si>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</si>
  <si>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</si>
  <si>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</si>
  <si>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</si>
  <si>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</si>
  <si>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</si>
  <si>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</si>
  <si>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</si>
  <si>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</si>
  <si>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</si>
  <si>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</si>
  <si>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</si>
  <si>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</si>
  <si>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</si>
  <si>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</si>
  <si>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</si>
  <si>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</si>
  <si>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</si>
  <si>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</si>
  <si>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</si>
  <si>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</si>
  <si>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</si>
  <si>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</si>
  <si>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</si>
  <si>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</si>
  <si>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</si>
  <si>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</si>
  <si>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</si>
  <si>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</si>
  <si>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</si>
  <si>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</si>
  <si>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</si>
  <si>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</si>
  <si>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</si>
  <si>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</si>
  <si>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</si>
  <si>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</si>
  <si>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</si>
  <si>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</si>
  <si>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</si>
  <si>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</si>
  <si>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</si>
  <si>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</si>
  <si>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</si>
  <si>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</si>
  <si>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</si>
  <si>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</si>
  <si>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</si>
  <si>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</si>
  <si>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</si>
  <si>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</si>
  <si>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</si>
  <si>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</si>
  <si>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</si>
  <si>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</si>
  <si>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</si>
  <si>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</si>
  <si>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</si>
  <si>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</si>
  <si>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</si>
  <si>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</si>
  <si>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</si>
  <si>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</si>
  <si>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</si>
  <si>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</si>
  <si>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</si>
  <si>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</si>
  <si>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</si>
  <si>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</si>
  <si>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</si>
  <si>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</si>
  <si>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</si>
  <si>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</si>
  <si>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</si>
  <si>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</si>
  <si>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</si>
  <si>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</si>
  <si>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</si>
  <si>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</si>
  <si>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</si>
  <si>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</si>
  <si>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</si>
  <si>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</si>
  <si>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</si>
  <si>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</si>
  <si>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</si>
  <si>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</si>
  <si>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</si>
  <si>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</si>
  <si>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</si>
  <si>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</si>
  <si>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</si>
  <si>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</si>
  <si>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</si>
  <si>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</si>
  <si>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</si>
  <si>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</si>
  <si>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</si>
  <si>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</si>
  <si>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</si>
  <si>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</si>
  <si>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</si>
  <si>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</si>
  <si>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</si>
  <si>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</si>
  <si>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</si>
  <si>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</si>
  <si>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</si>
  <si>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</si>
  <si>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</si>
  <si>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</si>
  <si>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</si>
  <si>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</si>
  <si>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</si>
  <si>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</si>
  <si>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</si>
  <si>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</si>
  <si>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</si>
  <si>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</si>
  <si>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</si>
  <si>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</si>
  <si>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</si>
  <si>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</si>
  <si>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</si>
  <si>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</si>
  <si>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</si>
  <si>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</si>
  <si>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</si>
  <si>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</si>
  <si>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</si>
  <si>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</si>
  <si>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</si>
  <si>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</si>
  <si>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</si>
  <si>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</si>
  <si>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</si>
  <si>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</si>
  <si>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</si>
  <si>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</si>
  <si>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</si>
  <si>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</si>
  <si>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</si>
  <si>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</si>
  <si>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</si>
  <si>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</si>
  <si>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</si>
  <si>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</si>
  <si>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</si>
  <si>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</si>
  <si>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</si>
  <si>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</si>
  <si>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</si>
  <si>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</si>
  <si>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</si>
  <si>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</si>
  <si>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</si>
  <si>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</si>
  <si>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</si>
  <si>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</si>
  <si>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</si>
  <si>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</si>
  <si>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</si>
  <si>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</si>
  <si>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</si>
  <si>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</si>
  <si>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</si>
  <si>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</si>
  <si>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</si>
  <si>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</si>
  <si>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</si>
  <si>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</si>
  <si>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</si>
  <si>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</si>
  <si>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</si>
  <si>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</si>
  <si>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</si>
  <si>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</si>
  <si>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</si>
  <si>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</si>
  <si>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</si>
  <si>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</si>
  <si>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</si>
  <si>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</si>
  <si>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</si>
  <si>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</si>
  <si>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</si>
  <si>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</si>
  <si>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</si>
  <si>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</si>
  <si>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</si>
  <si>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</si>
  <si>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</si>
  <si>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</si>
  <si>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</si>
  <si>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</si>
  <si>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</si>
  <si>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</si>
  <si>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</si>
  <si>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</si>
  <si>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</si>
  <si>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</si>
  <si>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</si>
  <si>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</si>
  <si>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</si>
  <si>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</si>
  <si>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</si>
  <si>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</si>
  <si>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</si>
  <si>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</si>
  <si>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</si>
  <si>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</si>
  <si>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</si>
  <si>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</si>
  <si>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</si>
  <si>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</si>
  <si>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</si>
  <si>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</si>
  <si>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</si>
  <si>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</si>
  <si>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</si>
  <si>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</si>
  <si>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</si>
  <si>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</si>
  <si>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</si>
  <si>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</si>
  <si>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</si>
  <si>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</si>
  <si>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</si>
  <si>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</si>
  <si>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</si>
  <si>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</si>
  <si>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</si>
  <si>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</si>
  <si>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</si>
  <si>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</si>
  <si>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</si>
  <si>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</si>
  <si>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</si>
  <si>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</si>
  <si>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</si>
  <si>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</si>
  <si>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</si>
  <si>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</si>
  <si>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</si>
  <si>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</si>
  <si>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</si>
  <si>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</si>
  <si>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</si>
  <si>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</si>
  <si>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</si>
  <si>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</si>
  <si>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</si>
  <si>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</si>
  <si>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</si>
  <si>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</si>
  <si>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</si>
  <si>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</si>
  <si>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</si>
  <si>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</si>
  <si>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</si>
  <si>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</si>
  <si>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</si>
  <si>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</si>
  <si>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</si>
  <si>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</si>
  <si>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</si>
  <si>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</si>
  <si>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</si>
  <si>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</si>
  <si>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</si>
  <si>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</si>
  <si>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</si>
  <si>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</si>
  <si>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</si>
  <si>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</si>
  <si>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</si>
  <si>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</si>
  <si>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</si>
  <si>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</si>
  <si>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</si>
  <si>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</si>
  <si>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</si>
  <si>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</si>
  <si>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</si>
  <si>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</si>
  <si>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</si>
  <si>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</si>
  <si>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</si>
  <si>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</si>
  <si>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</si>
  <si>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</si>
  <si>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</si>
  <si>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</si>
  <si>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</si>
  <si>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</si>
  <si>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</si>
  <si>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</si>
  <si>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</si>
  <si>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</si>
  <si>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</si>
  <si>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</si>
  <si>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</si>
  <si>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</si>
  <si>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</si>
  <si>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</si>
  <si>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</si>
  <si>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</si>
  <si>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</si>
  <si>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</si>
  <si>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</si>
  <si>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</si>
  <si>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</si>
  <si>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</si>
  <si>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</si>
  <si>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</si>
  <si>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</si>
  <si>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</si>
  <si>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</si>
  <si>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</si>
  <si>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</si>
  <si>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</si>
  <si>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</si>
  <si>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</si>
  <si>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</si>
  <si>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</si>
  <si>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</si>
  <si>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</si>
  <si>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</si>
  <si>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</si>
  <si>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</si>
  <si>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</si>
  <si>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</si>
  <si>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</si>
  <si>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</si>
  <si>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</si>
  <si>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</si>
  <si>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</si>
  <si>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</si>
  <si>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</si>
  <si>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</si>
  <si>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</si>
  <si>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</si>
  <si>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</si>
  <si>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</si>
  <si>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</si>
  <si>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</si>
  <si>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</si>
  <si>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</si>
  <si>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</si>
  <si>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</si>
  <si>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</si>
  <si>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</si>
  <si>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</si>
  <si>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</si>
  <si>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</si>
  <si>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</si>
  <si>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</si>
  <si>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</si>
  <si>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</si>
  <si>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</si>
  <si>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</si>
  <si>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</si>
  <si>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</si>
  <si>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</si>
  <si>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</si>
  <si>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</si>
  <si>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</si>
  <si>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</si>
  <si>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</si>
  <si>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</si>
  <si>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</si>
  <si>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</si>
  <si>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</si>
  <si>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</si>
  <si>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</si>
  <si>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</si>
  <si>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</si>
  <si>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</si>
  <si>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</si>
  <si>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</si>
  <si>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</si>
  <si>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</si>
  <si>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</si>
  <si>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</si>
  <si>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</si>
  <si>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</si>
  <si>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</si>
  <si>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</si>
  <si>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</si>
  <si>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</si>
  <si>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</si>
  <si>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</si>
  <si>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</si>
  <si>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</si>
  <si>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</si>
  <si>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</si>
  <si>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</si>
  <si>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</si>
  <si>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</si>
  <si>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</si>
  <si>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</si>
  <si>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</si>
  <si>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</si>
  <si>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</si>
  <si>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</si>
  <si>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</si>
  <si>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</si>
  <si>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</si>
  <si>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</si>
  <si>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</si>
  <si>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</si>
  <si>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</si>
  <si>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</si>
  <si>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</si>
  <si>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</si>
  <si>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</si>
  <si>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</si>
  <si>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</si>
  <si>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</si>
  <si>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</si>
  <si>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</si>
  <si>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</si>
  <si>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</si>
  <si>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</si>
  <si>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</si>
  <si>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</si>
  <si>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</si>
  <si>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</si>
  <si>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</si>
  <si>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</si>
  <si>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</si>
  <si>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</si>
  <si>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</si>
  <si>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</si>
  <si>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</si>
  <si>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</si>
  <si>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</si>
  <si>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</si>
  <si>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</si>
  <si>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</si>
  <si>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</si>
  <si>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</si>
  <si>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</si>
  <si>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</si>
  <si>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</si>
  <si>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</si>
  <si>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</si>
  <si>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</si>
  <si>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</si>
  <si>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</si>
  <si>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</si>
  <si>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</si>
  <si>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</si>
  <si>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</si>
  <si>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</si>
  <si>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</si>
  <si>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</si>
  <si>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</si>
  <si>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</si>
  <si>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</si>
  <si>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</si>
  <si>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</si>
  <si>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</si>
  <si>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</si>
  <si>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</si>
  <si>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</si>
  <si>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</si>
  <si>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</si>
  <si>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</si>
  <si>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</si>
  <si>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</si>
  <si>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</si>
  <si>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</si>
  <si>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</si>
  <si>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</si>
  <si>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</si>
  <si>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</si>
  <si>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</si>
  <si>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</si>
  <si>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</si>
  <si>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</si>
  <si>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</si>
  <si>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</si>
  <si>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</si>
  <si>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</si>
  <si>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</si>
  <si>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</si>
  <si>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</si>
  <si>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</si>
  <si>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</si>
  <si>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</si>
  <si>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</si>
  <si>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</si>
  <si>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</si>
  <si>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</si>
  <si>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</si>
  <si>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</si>
  <si>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</si>
  <si>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</si>
  <si>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</si>
  <si>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</si>
  <si>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</si>
  <si>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</si>
  <si>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</si>
  <si>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</si>
  <si>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</si>
  <si>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</si>
  <si>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</si>
  <si>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</si>
  <si>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</si>
  <si>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</si>
  <si>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</si>
  <si>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</si>
  <si>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</si>
  <si>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</si>
  <si>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</si>
  <si>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</si>
  <si>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</si>
  <si>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</si>
  <si>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</si>
  <si>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</si>
  <si>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</si>
  <si>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</si>
  <si>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</si>
  <si>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</si>
  <si>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</si>
  <si>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</si>
  <si>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</si>
  <si>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</si>
  <si>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</si>
  <si>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</si>
  <si>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</si>
  <si>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</si>
  <si>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</si>
  <si>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</si>
  <si>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</si>
  <si>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</si>
  <si>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</si>
  <si>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</si>
  <si>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</si>
  <si>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</si>
  <si>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</si>
  <si>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</si>
  <si>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</si>
  <si>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</si>
  <si>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</si>
  <si>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</si>
  <si>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</si>
  <si>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</si>
  <si>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</si>
  <si>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</si>
  <si>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</si>
  <si>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</si>
  <si>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</si>
  <si>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</si>
  <si>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</si>
  <si>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</si>
  <si>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</si>
  <si>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</si>
  <si>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</si>
  <si>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</si>
  <si>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</si>
  <si>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</si>
  <si>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</si>
  <si>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</si>
  <si>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</si>
  <si>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</si>
  <si>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</si>
  <si>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</si>
  <si>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</si>
  <si>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</si>
  <si>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</si>
  <si>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</si>
  <si>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</si>
  <si>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</si>
  <si>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</si>
  <si>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</si>
  <si>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</si>
  <si>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</si>
  <si>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</si>
  <si>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</si>
  <si>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</si>
  <si>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</si>
  <si>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</si>
  <si>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</si>
  <si>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</si>
  <si>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</si>
  <si>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</si>
  <si>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</si>
  <si>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</si>
  <si>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</si>
  <si>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</si>
  <si>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</si>
  <si>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</si>
  <si>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</si>
  <si>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</si>
  <si>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</si>
  <si>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</si>
  <si>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</si>
  <si>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</si>
  <si>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</si>
  <si>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</si>
  <si>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</si>
  <si>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</si>
  <si>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</si>
  <si>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</si>
  <si>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</si>
  <si>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</si>
  <si>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</si>
  <si>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</si>
  <si>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</si>
  <si>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</si>
  <si>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</si>
  <si>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</si>
  <si>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</si>
  <si>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</si>
  <si>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</si>
  <si>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</si>
  <si>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</si>
  <si>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</si>
  <si>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</si>
  <si>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</si>
  <si>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</si>
  <si>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</si>
  <si>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</si>
  <si>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</si>
  <si>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</si>
  <si>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</si>
  <si>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</si>
  <si>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</si>
  <si>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</si>
  <si>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</si>
  <si>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</si>
  <si>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</si>
  <si>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</si>
  <si>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</si>
  <si>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</si>
  <si>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</si>
  <si>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</si>
  <si>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</si>
  <si>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</si>
  <si>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</si>
  <si>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</si>
  <si>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</si>
  <si>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</si>
  <si>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</si>
  <si>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</si>
  <si>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</si>
  <si>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</si>
  <si>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</si>
  <si>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</si>
  <si>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</si>
  <si>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</si>
  <si>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</si>
  <si>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</si>
  <si>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</si>
  <si>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</si>
  <si>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</si>
  <si>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</si>
  <si>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</si>
  <si>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</si>
  <si>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</si>
  <si>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</si>
  <si>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</si>
  <si>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</si>
  <si>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</si>
  <si>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</si>
  <si>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</si>
  <si>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</si>
  <si>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</si>
  <si>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</si>
  <si>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</si>
  <si>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</si>
  <si>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</si>
  <si>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</si>
  <si>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</si>
  <si>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</si>
  <si>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</si>
  <si>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</si>
  <si>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</si>
  <si>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</si>
  <si>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</si>
  <si>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</si>
  <si>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</si>
  <si>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</si>
  <si>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</si>
  <si>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</si>
  <si>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</si>
  <si>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</si>
  <si>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</si>
  <si>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</si>
  <si>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</si>
  <si>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</si>
  <si>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</si>
  <si>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</si>
  <si>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</si>
  <si>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</si>
  <si>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</si>
  <si>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</si>
  <si>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</si>
  <si>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</si>
  <si>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</si>
  <si>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</si>
  <si>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</si>
  <si>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</si>
  <si>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</si>
  <si>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</si>
  <si>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</si>
  <si>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</si>
  <si>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</si>
  <si>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</si>
  <si>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</si>
  <si>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</si>
  <si>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</si>
  <si>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</si>
  <si>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</si>
  <si>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</si>
  <si>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</si>
  <si>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</si>
  <si>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</si>
  <si>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</si>
  <si>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</si>
  <si>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</si>
  <si>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</si>
  <si>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</si>
  <si>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</si>
  <si>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</si>
  <si>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</si>
  <si>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</si>
  <si>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</si>
  <si>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</si>
  <si>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</si>
  <si>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</si>
  <si>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</si>
  <si>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</si>
  <si>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</si>
  <si>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</si>
  <si>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</si>
  <si>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</si>
  <si>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</si>
  <si>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</si>
  <si>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</si>
  <si>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</si>
  <si>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</si>
  <si>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</si>
  <si>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</si>
  <si>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</si>
  <si>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</si>
  <si>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</si>
  <si>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</si>
  <si>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</si>
  <si>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</si>
  <si>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</si>
  <si>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</si>
  <si>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</si>
  <si>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</si>
  <si>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</si>
  <si>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</si>
  <si>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</si>
  <si>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</si>
  <si>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</si>
  <si>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</si>
  <si>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</si>
  <si>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</si>
  <si>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</si>
  <si>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</si>
  <si>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</si>
  <si>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</si>
  <si>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</si>
  <si>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</si>
  <si>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</si>
  <si>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</si>
  <si>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</si>
  <si>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</si>
  <si>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</si>
  <si>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</si>
  <si>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</si>
  <si>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</si>
  <si>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</si>
  <si>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</si>
  <si>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</si>
  <si>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</si>
  <si>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</si>
  <si>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</si>
  <si>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</si>
  <si>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</si>
  <si>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</si>
  <si>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</si>
  <si>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</si>
  <si>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</si>
  <si>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</si>
  <si>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</si>
  <si>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</si>
  <si>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</si>
  <si>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</si>
  <si>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</si>
  <si>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</si>
  <si>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</si>
  <si>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</si>
  <si>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</si>
  <si>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</si>
  <si>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</si>
  <si>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</si>
  <si>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</si>
  <si>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</si>
  <si>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</si>
  <si>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</si>
  <si>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</si>
  <si>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</si>
  <si>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</si>
  <si>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</si>
  <si>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</si>
  <si>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</si>
  <si>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</si>
  <si>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</si>
  <si>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</si>
  <si>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</si>
  <si>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</si>
  <si>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</si>
  <si>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</si>
  <si>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</si>
  <si>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</si>
  <si>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</si>
  <si>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</si>
  <si>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</si>
  <si>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</si>
  <si>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</si>
  <si>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</si>
  <si>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</si>
  <si>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</si>
  <si>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</si>
  <si>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</si>
  <si>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</si>
  <si>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</si>
  <si>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</si>
  <si>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</si>
  <si>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</si>
  <si>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</si>
  <si>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</si>
  <si>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</si>
  <si>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</si>
  <si>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</si>
  <si>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</si>
  <si>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</si>
  <si>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</si>
  <si>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</si>
  <si>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</si>
  <si>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</si>
  <si>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</si>
  <si>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</si>
  <si>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</si>
  <si>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</si>
  <si>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</si>
  <si>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</si>
  <si>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</si>
  <si>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</si>
  <si>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</si>
  <si>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</si>
  <si>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</si>
  <si>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</si>
  <si>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</si>
  <si>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</si>
  <si>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</si>
  <si>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</si>
  <si>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</si>
  <si>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</si>
  <si>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</si>
  <si>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</si>
  <si>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</si>
  <si>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</si>
  <si>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</si>
  <si>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</si>
  <si>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</si>
  <si>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</si>
  <si>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</si>
  <si>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</si>
  <si>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</si>
  <si>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</si>
  <si>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</si>
  <si>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</si>
  <si>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</si>
  <si>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</si>
  <si>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</si>
  <si>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</si>
  <si>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</si>
  <si>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</si>
  <si>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</si>
  <si>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</si>
  <si>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</si>
  <si>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</si>
  <si>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</si>
  <si>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</si>
  <si>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</si>
  <si>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</si>
  <si>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</si>
  <si>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</si>
  <si>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</si>
  <si>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</si>
  <si>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</si>
  <si>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</si>
  <si>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</si>
  <si>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</si>
  <si>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</si>
  <si>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</si>
  <si>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</si>
  <si>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</si>
  <si>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</si>
  <si>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</si>
  <si>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</si>
  <si>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</si>
  <si>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</si>
  <si>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</si>
  <si>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</si>
  <si>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</si>
  <si>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</si>
  <si>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</si>
  <si>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</si>
  <si>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</si>
  <si>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</si>
  <si>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</si>
  <si>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</si>
  <si>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</si>
  <si>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</si>
  <si>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</si>
  <si>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</si>
  <si>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</si>
  <si>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</si>
  <si>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</si>
  <si>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</si>
  <si>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</si>
  <si>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</si>
  <si>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</si>
  <si>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</si>
  <si>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</si>
  <si>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</si>
  <si>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</si>
  <si>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</si>
  <si>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</si>
  <si>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</si>
  <si>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</si>
  <si>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</si>
  <si>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</si>
  <si>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</si>
  <si>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</si>
  <si>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</si>
  <si>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</si>
  <si>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</si>
  <si>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</si>
  <si>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</si>
  <si>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</si>
  <si>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</si>
  <si>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</si>
  <si>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</si>
  <si>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</si>
  <si>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</si>
  <si>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</si>
  <si>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</si>
  <si>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</si>
  <si>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</si>
  <si>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</si>
  <si>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</si>
  <si>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</si>
  <si>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</si>
  <si>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</si>
  <si>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</si>
  <si>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</si>
  <si>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</si>
  <si>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</si>
  <si>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</si>
  <si>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</si>
  <si>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</si>
  <si>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</si>
  <si>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</si>
  <si>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</si>
  <si>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</si>
  <si>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</si>
  <si>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</si>
  <si>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</si>
  <si>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</si>
  <si>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</si>
  <si>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</si>
  <si>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</si>
  <si>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</si>
  <si>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</si>
  <si>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</si>
  <si>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</si>
  <si>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</si>
  <si>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</si>
  <si>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</si>
  <si>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</si>
  <si>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</si>
  <si>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</si>
  <si>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</si>
  <si>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</si>
  <si>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</si>
  <si>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</si>
  <si>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</si>
  <si>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</si>
  <si>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</si>
  <si>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</si>
  <si>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</si>
  <si>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</si>
  <si>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</si>
  <si>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</si>
  <si>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</si>
  <si>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</si>
  <si>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</si>
  <si>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</si>
  <si>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</si>
  <si>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</si>
  <si>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</si>
  <si>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</si>
  <si>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</si>
  <si>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</si>
  <si>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</si>
  <si>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</si>
  <si>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</si>
  <si>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</si>
  <si>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</si>
  <si>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</si>
  <si>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</si>
  <si>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</si>
  <si>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</si>
  <si>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</si>
  <si>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</si>
  <si>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</si>
  <si>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</si>
  <si>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</si>
  <si>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</si>
  <si>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</si>
  <si>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</si>
  <si>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</si>
  <si>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</si>
  <si>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</si>
  <si>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</si>
  <si>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</si>
  <si>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</si>
  <si>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</si>
  <si>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</si>
  <si>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</si>
  <si>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</si>
  <si>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</si>
  <si>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</si>
  <si>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</si>
  <si>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</si>
  <si>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</si>
  <si>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</si>
  <si>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</si>
  <si>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</si>
  <si>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</si>
  <si>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</si>
  <si>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</si>
  <si>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</si>
  <si>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</si>
  <si>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</si>
  <si>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</si>
  <si>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</si>
  <si>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</si>
  <si>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</si>
  <si>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</si>
  <si>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</si>
  <si>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</si>
  <si>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</si>
  <si>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</si>
  <si>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</si>
  <si>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</si>
  <si>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</si>
  <si>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</si>
  <si>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</si>
  <si>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</si>
  <si>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</si>
  <si>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</si>
  <si>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</si>
  <si>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</si>
  <si>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</si>
  <si>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</si>
  <si>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</si>
  <si>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</si>
  <si>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</si>
  <si>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</si>
  <si>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</si>
  <si>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</si>
  <si>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</si>
  <si>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</si>
  <si>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</si>
  <si>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</si>
  <si>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</si>
  <si>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</si>
  <si>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</si>
  <si>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</si>
  <si>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</si>
  <si>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</si>
  <si>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</si>
  <si>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</si>
  <si>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</si>
  <si>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</si>
  <si>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</si>
  <si>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</si>
  <si>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</si>
  <si>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</si>
  <si>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</si>
  <si>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</si>
  <si>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</si>
  <si>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</si>
  <si>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</si>
  <si>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</si>
  <si>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</si>
  <si>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</si>
  <si>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</si>
  <si>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</si>
  <si>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</si>
  <si>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</si>
  <si>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</si>
  <si>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</si>
  <si>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</si>
  <si>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</si>
  <si>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</si>
  <si>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</si>
  <si>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</si>
  <si>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</si>
  <si>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</si>
  <si>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</si>
  <si>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</si>
  <si>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</si>
  <si>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</si>
  <si>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</si>
  <si>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</si>
  <si>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</si>
  <si>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</si>
  <si>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</si>
  <si>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</si>
  <si>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</si>
  <si>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</si>
  <si>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</si>
  <si>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</si>
  <si>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</si>
  <si>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</si>
  <si>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</si>
  <si>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</si>
  <si>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</si>
  <si>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</si>
  <si>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</si>
  <si>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</si>
  <si>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</si>
  <si>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</si>
  <si>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</si>
  <si>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</si>
  <si>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</si>
  <si>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</si>
  <si>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</si>
  <si>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</si>
  <si>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</si>
  <si>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</si>
  <si>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</si>
  <si>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</si>
  <si>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</si>
  <si>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</si>
  <si>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</si>
  <si>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</si>
  <si>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</si>
  <si>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</si>
  <si>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</si>
  <si>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</si>
  <si>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</si>
  <si>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</si>
  <si>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</si>
  <si>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</si>
  <si>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</si>
  <si>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</si>
  <si>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</si>
  <si>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</si>
  <si>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</si>
  <si>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</si>
  <si>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</si>
  <si>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</si>
  <si>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</si>
  <si>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</si>
  <si>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</si>
  <si>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</si>
  <si>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</si>
  <si>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</si>
  <si>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</si>
  <si>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</si>
  <si>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</si>
  <si>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</si>
  <si>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</si>
  <si>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</si>
  <si>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</si>
  <si>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</si>
  <si>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</si>
  <si>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</si>
  <si>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</si>
  <si>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</si>
  <si>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</si>
  <si>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</si>
  <si>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</si>
  <si>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</si>
  <si>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</si>
  <si>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</si>
  <si>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</si>
  <si>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</si>
  <si>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</si>
  <si>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</si>
  <si>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</si>
  <si>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</si>
  <si>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</si>
  <si>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</si>
  <si>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</si>
  <si>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</si>
  <si>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</si>
  <si>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</si>
  <si>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</si>
  <si>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</si>
  <si>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</si>
  <si>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</si>
  <si>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</si>
  <si>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</si>
  <si>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</si>
  <si>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</si>
  <si>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</si>
  <si>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</si>
  <si>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</si>
  <si>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</si>
  <si>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</si>
  <si>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</si>
  <si>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</si>
  <si>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</si>
  <si>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</si>
  <si>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</si>
  <si>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</si>
  <si>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</si>
  <si>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</si>
  <si>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</si>
  <si>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</si>
  <si>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</si>
  <si>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</si>
  <si>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</si>
  <si>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</si>
  <si>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</si>
  <si>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</si>
  <si>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</si>
  <si>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</si>
  <si>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</si>
  <si>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</si>
  <si>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</si>
  <si>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</si>
  <si>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</si>
  <si>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</si>
  <si>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</si>
  <si>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</si>
  <si>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</si>
  <si>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</si>
  <si>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</si>
  <si>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</si>
  <si>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</si>
  <si>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</si>
  <si>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</si>
  <si>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</si>
  <si>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</si>
  <si>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</si>
  <si>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</si>
  <si>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</si>
  <si>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</si>
  <si>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</si>
  <si>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</si>
  <si>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</si>
  <si>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</si>
  <si>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</si>
  <si>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</si>
  <si>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</si>
  <si>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</si>
  <si>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</si>
  <si>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</si>
  <si>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</si>
  <si>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</si>
  <si>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</si>
  <si>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</si>
  <si>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</si>
  <si>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</si>
  <si>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</si>
  <si>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</si>
  <si>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</si>
  <si>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</si>
  <si>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</si>
  <si>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</si>
  <si>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</si>
  <si>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</si>
  <si>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</si>
  <si>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</si>
  <si>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</si>
  <si>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</si>
  <si>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</si>
  <si>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</si>
  <si>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</si>
  <si>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</si>
  <si>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</si>
  <si>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</si>
  <si>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</si>
  <si>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</si>
  <si>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</si>
  <si>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</si>
  <si>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</si>
  <si>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</si>
  <si>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</si>
  <si>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</si>
  <si>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</si>
  <si>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</si>
  <si>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</si>
  <si>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</si>
  <si>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</si>
  <si>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</si>
  <si>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</si>
  <si>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</si>
  <si>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</si>
  <si>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</si>
  <si>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</si>
  <si>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</si>
  <si>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</si>
  <si>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</si>
  <si>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</si>
  <si>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</si>
  <si>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</si>
  <si>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</si>
  <si>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</si>
  <si>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</si>
  <si>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</si>
  <si>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</si>
  <si>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</si>
  <si>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</si>
  <si>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</si>
  <si>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</si>
  <si>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</si>
  <si>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</si>
  <si>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</si>
  <si>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</si>
  <si>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</si>
  <si>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</si>
  <si>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</si>
  <si>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</si>
  <si>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</si>
  <si>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</si>
  <si>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</si>
  <si>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</si>
  <si>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</si>
  <si>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</si>
  <si>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</si>
  <si>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</si>
  <si>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</si>
  <si>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</si>
  <si>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</si>
  <si>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</si>
  <si>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</si>
  <si>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</si>
  <si>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</si>
  <si>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</si>
  <si>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</si>
  <si>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</si>
  <si>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</si>
  <si>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</si>
  <si>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</si>
  <si>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</si>
  <si>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</si>
  <si>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</si>
  <si>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</si>
  <si>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</si>
  <si>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</si>
  <si>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</si>
  <si>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</si>
  <si>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</si>
  <si>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</si>
  <si>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</si>
  <si>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</si>
  <si>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</si>
  <si>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</si>
  <si>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</si>
  <si>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</si>
  <si>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</si>
  <si>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</si>
  <si>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</si>
  <si>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</si>
  <si>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</si>
  <si>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</si>
  <si>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</si>
  <si>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</si>
  <si>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</si>
  <si>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</si>
  <si>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</si>
  <si>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</si>
  <si>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</si>
  <si>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</si>
  <si>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</si>
  <si>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</si>
  <si>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</si>
  <si>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</si>
  <si>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</si>
  <si>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</si>
  <si>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</si>
  <si>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</si>
  <si>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</si>
  <si>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</si>
  <si>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</si>
  <si>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</si>
  <si>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</si>
  <si>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</si>
  <si>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</si>
  <si>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</si>
  <si>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</si>
  <si>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</si>
  <si>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</si>
  <si>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</si>
  <si>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</si>
  <si>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</si>
  <si>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</si>
  <si>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</si>
  <si>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</si>
  <si>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</si>
  <si>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</si>
  <si>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</si>
  <si>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</si>
  <si>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</si>
  <si>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</si>
  <si>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</si>
  <si>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</si>
  <si>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</si>
  <si>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</si>
  <si>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</si>
  <si>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</si>
  <si>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</si>
  <si>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</si>
  <si>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</si>
  <si>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</si>
  <si>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</si>
  <si>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</si>
  <si>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</si>
  <si>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</si>
  <si>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</si>
  <si>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</si>
  <si>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</si>
  <si>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</si>
  <si>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</si>
  <si>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</si>
  <si>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</si>
  <si>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</si>
  <si>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</si>
  <si>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</si>
  <si>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</si>
  <si>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</si>
  <si>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</si>
  <si>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</si>
  <si>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</si>
  <si>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</si>
  <si>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</si>
  <si>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</si>
  <si>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</si>
  <si>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</si>
  <si>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</si>
  <si>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</si>
  <si>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</si>
  <si>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</si>
  <si>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</si>
  <si>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</si>
  <si>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</si>
  <si>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</si>
  <si>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</si>
  <si>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</si>
  <si>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</si>
  <si>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</si>
  <si>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</si>
  <si>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</si>
  <si>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</si>
  <si>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</si>
  <si>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</si>
  <si>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</si>
  <si>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</si>
  <si>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</si>
  <si>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</si>
  <si>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</si>
  <si>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</si>
  <si>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</si>
  <si>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</si>
  <si>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</si>
  <si>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</si>
  <si>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</si>
  <si>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</si>
  <si>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</si>
  <si>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</si>
  <si>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</si>
  <si>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</si>
  <si>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</si>
  <si>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</si>
  <si>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</si>
  <si>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</si>
  <si>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</si>
  <si>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</si>
  <si>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</si>
  <si>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</si>
  <si>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</si>
  <si>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</si>
  <si>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</si>
  <si>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</si>
  <si>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</si>
  <si>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</si>
  <si>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</si>
  <si>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</si>
  <si>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</si>
  <si>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</si>
  <si>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</si>
  <si>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</si>
  <si>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</si>
  <si>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</si>
  <si>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</si>
  <si>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</si>
  <si>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</si>
  <si>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</si>
  <si>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</si>
  <si>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</si>
  <si>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</si>
  <si>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</si>
  <si>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</si>
  <si>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</si>
  <si>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</si>
  <si>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</si>
  <si>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</si>
  <si>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</si>
  <si>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</si>
  <si>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</si>
  <si>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</si>
  <si>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</si>
  <si>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</si>
  <si>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</si>
  <si>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</si>
  <si>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</si>
  <si>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</si>
  <si>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</si>
  <si>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</si>
  <si>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</si>
  <si>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</si>
  <si>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</si>
  <si>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</si>
  <si>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</si>
  <si>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</si>
  <si>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</si>
  <si>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</si>
  <si>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</si>
  <si>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</si>
  <si>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</si>
  <si>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</si>
  <si>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</si>
  <si>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</si>
  <si>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</si>
  <si>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</si>
  <si>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</si>
  <si>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</si>
  <si>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</si>
  <si>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</si>
  <si>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</si>
  <si>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</si>
  <si>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</si>
  <si>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</si>
  <si>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</si>
  <si>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</si>
  <si>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</si>
  <si>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</si>
  <si>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</si>
  <si>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</si>
  <si>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</si>
  <si>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</si>
  <si>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</si>
  <si>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</si>
  <si>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</si>
  <si>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</si>
  <si>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</si>
  <si>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</si>
  <si>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</si>
  <si>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</si>
  <si>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</si>
  <si>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</si>
  <si>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</si>
  <si>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</si>
  <si>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</si>
  <si>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</si>
  <si>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</si>
  <si>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</si>
  <si>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</si>
  <si>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</si>
  <si>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</si>
  <si>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</si>
  <si>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</si>
  <si>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</si>
  <si>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</si>
  <si>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</si>
  <si>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</si>
  <si>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</si>
  <si>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</si>
  <si>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</si>
  <si>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</si>
  <si>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</si>
  <si>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</si>
  <si>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</si>
  <si>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</si>
  <si>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</si>
  <si>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</si>
  <si>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</si>
  <si>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</si>
  <si>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</si>
  <si>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</si>
  <si>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</si>
  <si>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</si>
  <si>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</si>
  <si>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</si>
  <si>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</si>
  <si>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</si>
  <si>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</si>
  <si>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</si>
  <si>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</si>
  <si>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</si>
  <si>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</si>
  <si>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</si>
  <si>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</si>
  <si>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</si>
  <si>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</si>
  <si>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</si>
  <si>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</si>
  <si>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</si>
  <si>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</si>
  <si>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</si>
  <si>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</si>
  <si>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</si>
  <si>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</si>
  <si>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</si>
  <si>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</si>
  <si>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</si>
  <si>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</si>
  <si>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</si>
  <si>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</si>
  <si>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</si>
  <si>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</si>
  <si>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</si>
  <si>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</si>
  <si>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</si>
  <si>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</si>
  <si>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</si>
  <si>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</si>
  <si>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</si>
  <si>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</si>
  <si>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</si>
  <si>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</si>
  <si>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</si>
  <si>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</si>
  <si>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</si>
  <si>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</si>
  <si>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</si>
  <si>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</si>
  <si>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</si>
  <si>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</si>
  <si>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</si>
  <si>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</si>
  <si>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</si>
  <si>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</si>
  <si>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</si>
  <si>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</si>
  <si>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</si>
  <si>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</si>
  <si>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</si>
  <si>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</si>
  <si>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</si>
  <si>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</si>
  <si>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</si>
  <si>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</si>
  <si>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</si>
  <si>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</si>
  <si>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</si>
  <si>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</si>
  <si>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</si>
  <si>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</si>
  <si>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</si>
  <si>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</si>
  <si>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</si>
  <si>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</si>
  <si>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</si>
  <si>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</si>
  <si>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</si>
  <si>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</si>
  <si>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</si>
  <si>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</si>
  <si>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</si>
  <si>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</si>
  <si>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</si>
  <si>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</si>
  <si>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</si>
  <si>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</si>
  <si>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</si>
  <si>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</si>
  <si>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</si>
  <si>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</si>
  <si>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</si>
  <si>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</si>
  <si>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</si>
  <si>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</si>
  <si>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</si>
  <si>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</si>
  <si>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</si>
  <si>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</si>
  <si>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</si>
  <si>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</si>
  <si>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</si>
  <si>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</si>
  <si>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</si>
  <si>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</si>
  <si>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</si>
  <si>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</si>
  <si>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</si>
  <si>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</si>
  <si>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</si>
  <si>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</si>
  <si>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</si>
  <si>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</si>
  <si>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</si>
  <si>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</si>
  <si>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</si>
  <si>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</si>
  <si>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</si>
  <si>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</si>
  <si>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</si>
  <si>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</si>
  <si>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</si>
  <si>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</si>
  <si>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</si>
  <si>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</si>
  <si>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</si>
  <si>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</si>
  <si>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</si>
  <si>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</si>
  <si>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</si>
  <si>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</si>
  <si>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</si>
  <si>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</si>
  <si>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</si>
  <si>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</si>
  <si>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</si>
  <si>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</si>
  <si>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</si>
  <si>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</si>
  <si>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</si>
  <si>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</si>
  <si>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</si>
  <si>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</si>
  <si>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</si>
  <si>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</si>
  <si>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</si>
  <si>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</si>
  <si>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</si>
  <si>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</si>
  <si>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</si>
  <si>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</si>
  <si>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</si>
  <si>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</si>
  <si>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</si>
  <si>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</si>
  <si>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</si>
  <si>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</si>
  <si>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</si>
  <si>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</si>
  <si>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</si>
  <si>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</si>
  <si>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</si>
  <si>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</si>
  <si>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</si>
  <si>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</si>
  <si>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</si>
  <si>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</si>
  <si>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</si>
  <si>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</si>
  <si>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</si>
  <si>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</si>
  <si>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</si>
  <si>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</si>
  <si>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</si>
  <si>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</si>
  <si>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</si>
  <si>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</si>
  <si>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</si>
  <si>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</si>
  <si>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</si>
  <si>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</si>
  <si>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</si>
  <si>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</si>
  <si>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</si>
  <si>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</si>
  <si>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</si>
  <si>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</si>
  <si>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</si>
  <si>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</si>
  <si>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</si>
  <si>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</si>
  <si>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</si>
  <si>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</si>
  <si>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</si>
  <si>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</si>
  <si>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</si>
  <si>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</si>
  <si>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</si>
  <si>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</si>
  <si>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</si>
  <si>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</si>
  <si>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</si>
  <si>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</si>
  <si>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</si>
  <si>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</si>
  <si>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</si>
  <si>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</si>
  <si>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</si>
  <si>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</si>
  <si>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</si>
  <si>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</si>
  <si>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</si>
  <si>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</si>
  <si>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</si>
  <si>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</si>
  <si>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</si>
  <si>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</si>
  <si>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</si>
  <si>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</si>
  <si>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</si>
  <si>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</si>
  <si>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</si>
  <si>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</si>
  <si>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</si>
  <si>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</si>
  <si>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</si>
  <si>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</si>
  <si>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</si>
  <si>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</si>
  <si>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</si>
  <si>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</si>
  <si>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</si>
  <si>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</si>
  <si>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</si>
  <si>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</si>
  <si>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</si>
  <si>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</si>
  <si>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</si>
  <si>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</si>
  <si>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</si>
  <si>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</si>
  <si>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</si>
  <si>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</si>
  <si>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</si>
  <si>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</si>
  <si>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</si>
  <si>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</si>
  <si>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</si>
  <si>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</si>
  <si>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</si>
  <si>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</si>
  <si>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</si>
  <si>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</si>
  <si>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</si>
  <si>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</si>
  <si>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</si>
  <si>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</si>
  <si>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</si>
  <si>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</si>
  <si>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</si>
  <si>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</si>
  <si>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</si>
  <si>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</si>
  <si>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</si>
  <si>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</si>
  <si>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</si>
  <si>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</si>
  <si>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</si>
  <si>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</si>
  <si>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</si>
  <si>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</si>
  <si>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</si>
  <si>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</si>
  <si>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</si>
  <si>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</si>
  <si>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</si>
  <si>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</si>
  <si>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</si>
  <si>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</si>
  <si>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</si>
  <si>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</si>
  <si>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</si>
  <si>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</si>
  <si>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</si>
  <si>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</si>
  <si>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</si>
  <si>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</si>
  <si>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</si>
  <si>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</si>
  <si>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</si>
  <si>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</si>
  <si>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</si>
  <si>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</si>
  <si>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</si>
  <si>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</si>
  <si>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</si>
  <si>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</si>
  <si>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</si>
  <si>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</si>
  <si>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</si>
  <si>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</si>
  <si>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</si>
  <si>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</si>
  <si>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</si>
  <si>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</si>
  <si>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</si>
  <si>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</si>
  <si>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</si>
  <si>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</si>
  <si>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</si>
  <si>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</si>
  <si>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</si>
  <si>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</si>
  <si>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</si>
  <si>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</si>
  <si>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</si>
  <si>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</si>
  <si>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</si>
  <si>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</si>
  <si>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</si>
  <si>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</si>
  <si>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</si>
  <si>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</si>
  <si>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</si>
  <si>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</si>
  <si>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</si>
  <si>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</si>
  <si>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</si>
  <si>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</si>
  <si>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</si>
  <si>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</si>
  <si>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</si>
  <si>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</si>
  <si>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</si>
  <si>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</si>
  <si>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</si>
  <si>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</si>
  <si>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</si>
  <si>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</si>
  <si>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</si>
  <si>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</si>
  <si>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</si>
  <si>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</si>
  <si>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</si>
  <si>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</si>
  <si>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</si>
  <si>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</si>
  <si>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</si>
  <si>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</si>
  <si>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</si>
  <si>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</si>
  <si>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</si>
  <si>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</si>
  <si>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</si>
  <si>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</si>
  <si>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</si>
  <si>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</si>
  <si>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</si>
  <si>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</si>
  <si>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</si>
  <si>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</si>
  <si>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</si>
  <si>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</si>
  <si>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</si>
  <si>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</si>
  <si>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</si>
  <si>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</si>
  <si>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</si>
  <si>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</si>
  <si>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</si>
  <si>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</si>
  <si>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</si>
  <si>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</si>
  <si>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</si>
  <si>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</si>
  <si>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</si>
  <si>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</si>
  <si>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</si>
  <si>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</si>
  <si>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</si>
  <si>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</si>
  <si>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</si>
  <si>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</si>
  <si>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</si>
  <si>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</si>
  <si>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</si>
  <si>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</si>
  <si>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</si>
  <si>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</si>
  <si>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</si>
  <si>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</si>
  <si>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</si>
  <si>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</si>
  <si>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</si>
  <si>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</si>
  <si>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</si>
  <si>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</si>
  <si>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</si>
  <si>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</si>
  <si>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</si>
  <si>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</si>
  <si>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</si>
  <si>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</si>
  <si>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</si>
  <si>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</si>
  <si>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</si>
  <si>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</si>
  <si>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</si>
  <si>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</si>
  <si>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</si>
  <si>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</si>
  <si>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</si>
  <si>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</si>
  <si>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</si>
  <si>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</si>
  <si>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</si>
  <si>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</si>
  <si>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</si>
  <si>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</si>
  <si>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</si>
  <si>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</si>
  <si>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</si>
  <si>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</si>
  <si>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</si>
  <si>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</si>
  <si>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</si>
  <si>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</si>
  <si>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</si>
  <si>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</si>
  <si>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</si>
  <si>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</si>
  <si>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</si>
  <si>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</si>
  <si>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</si>
  <si>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</si>
  <si>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</si>
  <si>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</si>
  <si>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</si>
  <si>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</si>
  <si>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</si>
  <si>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</si>
  <si>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</si>
  <si>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</si>
  <si>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</si>
  <si>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</si>
  <si>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</si>
  <si>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</si>
  <si>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</si>
  <si>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</si>
  <si>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</si>
  <si>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</si>
  <si>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</si>
  <si>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</si>
  <si>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</si>
  <si>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</si>
  <si>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</si>
  <si>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</si>
  <si>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</si>
  <si>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</si>
  <si>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</si>
  <si>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</si>
  <si>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</si>
  <si>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</si>
  <si>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</si>
  <si>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</si>
  <si>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</si>
  <si>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</si>
  <si>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</si>
  <si>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</si>
  <si>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</si>
  <si>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</si>
  <si>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</si>
  <si>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</si>
  <si>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</si>
  <si>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</si>
  <si>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</si>
  <si>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</si>
  <si>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</si>
  <si>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</si>
  <si>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</si>
  <si>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</si>
  <si>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</si>
  <si>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</si>
  <si>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</si>
  <si>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</si>
  <si>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</si>
  <si>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</si>
  <si>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</si>
  <si>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</si>
  <si>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</si>
  <si>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</si>
  <si>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</si>
  <si>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</si>
  <si>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</si>
  <si>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</si>
  <si>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</si>
  <si>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</si>
  <si>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</si>
  <si>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</si>
  <si>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</si>
  <si>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</si>
  <si>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</si>
  <si>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</si>
  <si>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</si>
  <si>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</si>
  <si>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</si>
  <si>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</si>
  <si>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</si>
  <si>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</si>
  <si>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</si>
  <si>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</si>
  <si>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</si>
  <si>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</si>
  <si>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</si>
  <si>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</si>
  <si>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</si>
  <si>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</si>
  <si>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</si>
  <si>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</si>
  <si>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</si>
  <si>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</si>
  <si>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</si>
  <si>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</si>
  <si>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</si>
  <si>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</si>
  <si>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</si>
  <si>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</si>
  <si>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</si>
  <si>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</si>
  <si>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</si>
  <si>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</si>
  <si>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</si>
  <si>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</si>
  <si>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</si>
  <si>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</si>
  <si>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</si>
  <si>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</si>
  <si>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</si>
  <si>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</si>
  <si>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</si>
  <si>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</si>
  <si>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</si>
  <si>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</si>
  <si>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</si>
  <si>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</si>
  <si>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</si>
  <si>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</si>
  <si>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</si>
  <si>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</si>
  <si>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</si>
  <si>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</si>
  <si>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</si>
  <si>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</si>
  <si>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</si>
  <si>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</si>
  <si>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</si>
  <si>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</si>
  <si>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</si>
  <si>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</si>
  <si>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</si>
  <si>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</si>
  <si>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</si>
  <si>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</si>
  <si>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</si>
  <si>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</si>
  <si>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</si>
  <si>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</si>
  <si>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</si>
  <si>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</si>
  <si>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</si>
  <si>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</si>
  <si>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</si>
  <si>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</si>
  <si>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</si>
  <si>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</si>
  <si>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</si>
  <si>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</si>
  <si>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</si>
  <si>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</si>
  <si>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</si>
  <si>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</si>
  <si>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</si>
  <si>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</si>
  <si>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</si>
  <si>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</si>
  <si>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</si>
  <si>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</si>
  <si>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</si>
  <si>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</si>
  <si>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</si>
  <si>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</si>
  <si>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</si>
  <si>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</si>
  <si>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</si>
  <si>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</si>
  <si>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</si>
  <si>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</si>
  <si>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</si>
  <si>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</si>
  <si>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</si>
  <si>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</si>
  <si>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</si>
  <si>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</si>
  <si>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</si>
  <si>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</si>
  <si>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</si>
  <si>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</si>
  <si>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</si>
  <si>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</si>
  <si>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</si>
  <si>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</si>
  <si>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</si>
  <si>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</si>
  <si>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</si>
  <si>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</si>
  <si>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</si>
  <si>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</si>
  <si>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</si>
  <si>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</si>
  <si>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</si>
  <si>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</si>
  <si>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</si>
  <si>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</si>
  <si>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</si>
  <si>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</si>
  <si>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</si>
  <si>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</si>
  <si>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</si>
  <si>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</si>
  <si>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</si>
  <si>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</si>
  <si>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</si>
  <si>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</si>
  <si>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</si>
  <si>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</si>
  <si>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</si>
  <si>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</si>
  <si>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</si>
  <si>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</si>
  <si>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</si>
  <si>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</si>
  <si>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</si>
  <si>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</si>
  <si>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</si>
  <si>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</si>
  <si>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</si>
  <si>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</si>
  <si>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</si>
  <si>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</si>
  <si>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</si>
  <si>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</si>
  <si>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</si>
  <si>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</si>
  <si>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</si>
  <si>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</si>
  <si>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</si>
  <si>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</si>
  <si>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</si>
  <si>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</si>
  <si>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</si>
  <si>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</si>
  <si>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</si>
  <si>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</si>
  <si>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</si>
  <si>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</si>
  <si>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</si>
  <si>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</si>
  <si>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</si>
  <si>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</si>
  <si>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</si>
  <si>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</si>
  <si>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</si>
  <si>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</si>
  <si>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</si>
  <si>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</si>
  <si>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</si>
  <si>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</si>
  <si>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</si>
  <si>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</si>
  <si>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</si>
  <si>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</si>
  <si>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</si>
  <si>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</si>
  <si>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</si>
  <si>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</si>
  <si>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</si>
  <si>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</si>
  <si>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</si>
  <si>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</si>
  <si>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</si>
  <si>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</si>
  <si>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</si>
  <si>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</si>
  <si>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</si>
  <si>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</si>
  <si>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</si>
  <si>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</si>
  <si>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</si>
  <si>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</si>
  <si>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</si>
  <si>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</si>
  <si>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</si>
  <si>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</si>
  <si>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</si>
  <si>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</si>
  <si>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</si>
  <si>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</si>
  <si>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</si>
  <si>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</si>
  <si>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</si>
  <si>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</si>
  <si>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</si>
  <si>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</si>
  <si>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</si>
  <si>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</si>
  <si>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</si>
  <si>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</si>
  <si>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</si>
  <si>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</si>
  <si>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</si>
  <si>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</si>
  <si>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</si>
  <si>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</si>
  <si>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</si>
  <si>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</si>
  <si>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</si>
  <si>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</si>
  <si>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</si>
  <si>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</si>
  <si>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</si>
  <si>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</si>
  <si>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</si>
  <si>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</si>
  <si>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</si>
  <si>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</si>
  <si>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</si>
  <si>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</si>
  <si>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</si>
  <si>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</si>
  <si>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</si>
  <si>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</si>
  <si>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</si>
  <si>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</si>
  <si>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</si>
  <si>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</si>
  <si>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</si>
  <si>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</si>
  <si>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</si>
  <si>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</si>
  <si>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</si>
  <si>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</si>
  <si>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</si>
  <si>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</si>
  <si>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</si>
  <si>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</si>
  <si>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</si>
  <si>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</si>
  <si>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</si>
  <si>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</si>
  <si>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</si>
  <si>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</si>
  <si>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</si>
  <si>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</si>
  <si>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</si>
  <si>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</si>
  <si>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</si>
  <si>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</si>
  <si>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</si>
  <si>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</si>
  <si>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</si>
  <si>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</si>
  <si>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</si>
  <si>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</si>
  <si>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</si>
  <si>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</si>
  <si>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</si>
  <si>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</si>
  <si>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</si>
  <si>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</si>
  <si>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</si>
  <si>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</si>
  <si>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</si>
  <si>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</si>
  <si>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</si>
  <si>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</si>
  <si>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</si>
  <si>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</si>
  <si>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</si>
  <si>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</si>
  <si>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</si>
  <si>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</si>
  <si>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</si>
  <si>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</si>
  <si>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</si>
  <si>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</si>
  <si>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</si>
  <si>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</si>
  <si>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</si>
  <si>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</si>
  <si>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</si>
  <si>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</si>
  <si>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</si>
  <si>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</si>
  <si>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</si>
  <si>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</si>
  <si>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</si>
  <si>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</si>
  <si>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</si>
  <si>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</si>
  <si>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</si>
  <si>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</si>
  <si>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</si>
  <si>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</si>
  <si>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</si>
  <si>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</si>
  <si>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</si>
  <si>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</si>
  <si>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</si>
  <si>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</si>
  <si>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</si>
  <si>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</si>
  <si>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</si>
  <si>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</si>
  <si>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</si>
  <si>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</si>
  <si>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</si>
  <si>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</si>
  <si>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</si>
  <si>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</si>
  <si>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</si>
  <si>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</si>
  <si>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</si>
  <si>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</si>
  <si>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</si>
  <si>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</si>
  <si>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</si>
  <si>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</si>
  <si>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</si>
  <si>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</si>
  <si>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</si>
  <si>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</si>
  <si>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</si>
  <si>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</si>
  <si>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</si>
  <si>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</si>
  <si>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</si>
  <si>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</si>
  <si>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</si>
  <si>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</si>
  <si>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</si>
  <si>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</si>
  <si>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</si>
  <si>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</si>
  <si>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</si>
  <si>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</si>
  <si>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</si>
  <si>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</si>
  <si>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</si>
  <si>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</si>
  <si>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</si>
  <si>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</si>
  <si>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</si>
  <si>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</si>
  <si>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</si>
  <si>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</si>
  <si>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</si>
  <si>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</si>
  <si>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</si>
  <si>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</si>
  <si>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</si>
  <si>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</si>
  <si>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</si>
  <si>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</si>
  <si>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</si>
  <si>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</si>
  <si>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</si>
  <si>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</si>
  <si>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</si>
  <si>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</si>
  <si>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</si>
  <si>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</si>
  <si>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</si>
  <si>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</si>
  <si>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</si>
  <si>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</si>
  <si>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</si>
  <si>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</si>
  <si>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</si>
  <si>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</si>
  <si>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</si>
  <si>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</si>
  <si>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</si>
  <si>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</si>
  <si>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</si>
  <si>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</si>
  <si>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</si>
  <si>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</si>
  <si>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</si>
  <si>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</si>
  <si>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</si>
  <si>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</si>
  <si>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</si>
  <si>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</si>
  <si>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</si>
  <si>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</si>
  <si>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</si>
  <si>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</si>
  <si>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</si>
  <si>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</si>
  <si>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</si>
  <si>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</si>
  <si>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</si>
  <si>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</si>
  <si>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</si>
  <si>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</si>
  <si>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</si>
  <si>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</si>
  <si>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</si>
  <si>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</si>
  <si>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</si>
  <si>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</si>
  <si>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</si>
  <si>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</si>
  <si>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</si>
  <si>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</si>
  <si>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</si>
  <si>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</si>
  <si>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</si>
  <si>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</si>
  <si>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</si>
  <si>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</si>
  <si>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</si>
  <si>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</si>
  <si>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</si>
  <si>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</si>
  <si>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</si>
  <si>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</si>
  <si>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</si>
  <si>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</si>
  <si>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</si>
  <si>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</si>
  <si>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</si>
  <si>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</si>
  <si>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</si>
  <si>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</si>
  <si>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</si>
  <si>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</si>
  <si>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</si>
  <si>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</si>
  <si>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</si>
  <si>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</si>
  <si>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</si>
  <si>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</si>
  <si>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</si>
  <si>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</si>
  <si>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</si>
  <si>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</si>
  <si>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</si>
  <si>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</si>
  <si>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</si>
  <si>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</si>
  <si>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</si>
  <si>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</si>
  <si>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</si>
  <si>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</si>
  <si>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</si>
  <si>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</si>
  <si>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</si>
  <si>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</si>
  <si>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</si>
  <si>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</si>
  <si>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</si>
  <si>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</si>
  <si>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</si>
  <si>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</si>
  <si>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</si>
  <si>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</si>
  <si>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</si>
  <si>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</si>
  <si>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</si>
  <si>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</si>
  <si>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</si>
  <si>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</si>
  <si>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</si>
  <si>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</si>
  <si>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</si>
  <si>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</si>
  <si>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</si>
  <si>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</si>
  <si>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</si>
  <si>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</si>
  <si>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</si>
  <si>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</si>
  <si>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</si>
  <si>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</si>
  <si>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</si>
  <si>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</si>
  <si>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</si>
  <si>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</si>
  <si>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</si>
  <si>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</si>
  <si>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</si>
  <si>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</si>
  <si>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</si>
  <si>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</si>
  <si>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</si>
  <si>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</si>
  <si>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</si>
  <si>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</si>
  <si>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</si>
  <si>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</si>
  <si>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</si>
  <si>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</si>
  <si>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</si>
  <si>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</si>
  <si>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</si>
  <si>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</si>
  <si>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</si>
  <si>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</si>
  <si>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</si>
  <si>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</si>
  <si>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</si>
  <si>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</si>
  <si>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</si>
  <si>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</si>
  <si>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</si>
  <si>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</si>
  <si>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</si>
  <si>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</si>
  <si>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</si>
  <si>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</si>
  <si>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</si>
  <si>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</si>
  <si>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</si>
  <si>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</si>
  <si>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</si>
  <si>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</si>
  <si>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</si>
  <si>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</si>
  <si>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</si>
  <si>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</si>
  <si>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</si>
  <si>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</si>
  <si>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</si>
  <si>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</si>
  <si>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</si>
  <si>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</si>
  <si>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</si>
  <si>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</si>
  <si>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</si>
  <si>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</si>
  <si>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</si>
  <si>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</si>
  <si>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</si>
  <si>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</si>
  <si>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</si>
  <si>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</si>
  <si>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</si>
  <si>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</si>
  <si>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</si>
  <si>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</si>
  <si>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</si>
  <si>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</si>
  <si>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</si>
  <si>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</si>
  <si>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</si>
  <si>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</si>
  <si>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</si>
  <si>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</si>
  <si>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</si>
  <si>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</si>
  <si>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</si>
  <si>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</si>
  <si>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</si>
  <si>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</si>
  <si>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</si>
  <si>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</si>
  <si>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</si>
  <si>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</si>
  <si>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</si>
  <si>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</si>
  <si>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</si>
  <si>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</si>
  <si>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</si>
  <si>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</si>
  <si>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</si>
  <si>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</si>
  <si>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</si>
  <si>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</si>
  <si>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</si>
  <si>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</si>
  <si>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</si>
  <si>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</si>
  <si>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</si>
  <si>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</si>
  <si>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</si>
  <si>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</si>
  <si>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</si>
  <si>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</si>
  <si>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</si>
  <si>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</si>
  <si>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</si>
  <si>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</si>
  <si>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</si>
  <si>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</si>
  <si>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</si>
  <si>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</si>
  <si>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</si>
  <si>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</si>
  <si>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</si>
  <si>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</si>
  <si>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</si>
  <si>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</si>
  <si>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</si>
  <si>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</si>
  <si>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</si>
  <si>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</si>
  <si>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</si>
  <si>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</si>
  <si>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</si>
  <si>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</si>
  <si>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</si>
  <si>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</si>
  <si>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</si>
  <si>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</si>
  <si>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</si>
  <si>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</si>
  <si>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</si>
  <si>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</si>
  <si>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</si>
  <si>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</si>
  <si>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</si>
  <si>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</si>
  <si>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</si>
  <si>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</si>
  <si>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</si>
  <si>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</si>
  <si>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</si>
  <si>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</si>
  <si>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</si>
  <si>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</si>
  <si>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</si>
  <si>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</si>
  <si>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</si>
  <si>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</si>
  <si>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</si>
  <si>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</si>
  <si>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</si>
  <si>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</si>
  <si>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</si>
  <si>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</si>
  <si>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</si>
  <si>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</si>
  <si>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</si>
  <si>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</si>
  <si>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</si>
  <si>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</si>
  <si>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</si>
  <si>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</si>
  <si>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</si>
  <si>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</si>
  <si>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</si>
  <si>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</si>
  <si>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</si>
  <si>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</si>
  <si>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</si>
  <si>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</si>
  <si>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</si>
  <si>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</si>
  <si>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</si>
  <si>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</si>
  <si>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</si>
  <si>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</si>
  <si>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</si>
  <si>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</si>
  <si>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</si>
  <si>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</si>
  <si>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</si>
  <si>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</si>
  <si>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</si>
  <si>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</si>
  <si>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</si>
  <si>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</si>
  <si>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</si>
  <si>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</si>
  <si>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</si>
  <si>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</si>
  <si>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</si>
  <si>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</si>
  <si>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</si>
  <si>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</si>
  <si>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</si>
  <si>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</si>
  <si>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</si>
  <si>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</si>
  <si>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</si>
  <si>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</si>
  <si>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</si>
  <si>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</si>
  <si>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</si>
  <si>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</si>
  <si>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</si>
  <si>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</si>
  <si>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</si>
  <si>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</si>
  <si>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</si>
  <si>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</si>
  <si>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</si>
  <si>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</si>
  <si>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</si>
  <si>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</si>
  <si>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</si>
  <si>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</si>
  <si>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</si>
  <si>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</si>
  <si>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</si>
  <si>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</si>
  <si>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</si>
  <si>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</si>
  <si>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</si>
  <si>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</si>
  <si>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</si>
  <si>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</si>
  <si>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</si>
  <si>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</si>
  <si>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</si>
  <si>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</si>
  <si>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</si>
  <si>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</si>
  <si>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</si>
  <si>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</si>
  <si>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</si>
  <si>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</si>
  <si>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</si>
  <si>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</si>
  <si>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</si>
  <si>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</si>
  <si>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</si>
  <si>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</si>
  <si>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</si>
  <si>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</si>
  <si>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</si>
  <si>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</si>
  <si>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</si>
  <si>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</si>
  <si>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</si>
  <si>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</si>
  <si>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</si>
  <si>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</si>
  <si>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</si>
  <si>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</si>
  <si>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</si>
  <si>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</si>
  <si>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</si>
  <si>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</si>
  <si>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</si>
  <si>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</si>
  <si>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</si>
  <si>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</si>
  <si>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</si>
  <si>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</si>
  <si>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</si>
  <si>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</si>
  <si>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</si>
  <si>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</si>
  <si>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</si>
  <si>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</si>
  <si>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</si>
  <si>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</si>
  <si>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</si>
  <si>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</si>
  <si>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</si>
  <si>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</si>
  <si>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</si>
  <si>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</si>
  <si>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</si>
  <si>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</si>
  <si>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</si>
  <si>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</si>
  <si>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</si>
  <si>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</si>
  <si>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</si>
  <si>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</si>
  <si>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</si>
  <si>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</si>
  <si>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</si>
  <si>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</si>
  <si>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</si>
  <si>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</si>
  <si>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</si>
  <si>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</si>
  <si>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</si>
  <si>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</si>
  <si>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</si>
  <si>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</si>
  <si>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</si>
  <si>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</si>
  <si>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</si>
  <si>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</si>
  <si>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</si>
  <si>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</si>
  <si>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</si>
  <si>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</si>
  <si>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</si>
  <si>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</si>
  <si>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</si>
  <si>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</si>
  <si>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</si>
  <si>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</si>
  <si>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</si>
  <si>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</si>
  <si>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</si>
  <si>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</si>
  <si>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</si>
  <si>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</si>
  <si>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</si>
  <si>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</si>
  <si>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</si>
  <si>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</si>
  <si>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</si>
  <si>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</si>
  <si>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</si>
  <si>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</si>
  <si>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</si>
  <si>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</si>
  <si>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</si>
  <si>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</si>
  <si>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</si>
  <si>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</si>
  <si>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</si>
  <si>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</si>
  <si>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</si>
  <si>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</si>
  <si>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</si>
  <si>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</si>
  <si>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</si>
  <si>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</si>
  <si>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</si>
  <si>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</si>
  <si>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</si>
  <si>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</si>
  <si>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</si>
  <si>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</si>
  <si>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</si>
  <si>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</si>
  <si>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</si>
  <si>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</si>
  <si>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</si>
  <si>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</si>
  <si>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</si>
  <si>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</si>
  <si>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</si>
  <si>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</si>
  <si>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</si>
  <si>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</si>
  <si>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</si>
  <si>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</si>
  <si>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</si>
  <si>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</si>
  <si>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</si>
  <si>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</si>
  <si>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</si>
  <si>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</si>
  <si>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</si>
  <si>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</si>
  <si>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</si>
  <si>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</si>
  <si>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</si>
  <si>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</si>
  <si>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</si>
  <si>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</si>
  <si>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</si>
  <si>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</si>
  <si>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</si>
  <si>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</si>
  <si>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</si>
  <si>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</si>
  <si>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</si>
  <si>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</si>
  <si>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</si>
  <si>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</si>
  <si>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</si>
  <si>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</si>
  <si>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</si>
  <si>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</si>
  <si>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</si>
  <si>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</si>
  <si>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</si>
  <si>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</si>
  <si>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</si>
  <si>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</si>
  <si>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</si>
  <si>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</si>
  <si>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</si>
  <si>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</si>
  <si>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</si>
  <si>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</si>
  <si>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</si>
  <si>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</si>
  <si>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</si>
  <si>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</si>
  <si>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</si>
  <si>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</si>
  <si>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</si>
  <si>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</si>
  <si>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</si>
  <si>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</si>
  <si>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</si>
  <si>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</si>
  <si>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</si>
  <si>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</si>
  <si>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</si>
  <si>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</si>
  <si>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</si>
  <si>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</si>
  <si>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</si>
  <si>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</si>
  <si>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</si>
  <si>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</si>
  <si>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</si>
  <si>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</si>
  <si>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</si>
  <si>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</si>
  <si>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</si>
  <si>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</si>
  <si>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</si>
  <si>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</si>
  <si>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</si>
  <si>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</si>
  <si>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</si>
  <si>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</si>
  <si>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</si>
  <si>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</si>
  <si>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</si>
  <si>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</si>
  <si>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</si>
  <si>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</si>
  <si>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</si>
  <si>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</si>
  <si>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</si>
  <si>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</si>
  <si>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</si>
  <si>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</si>
  <si>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</si>
  <si>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</si>
  <si>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</si>
  <si>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</si>
  <si>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</si>
  <si>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</si>
  <si>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</si>
  <si>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</si>
  <si>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</si>
  <si>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</si>
  <si>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</si>
  <si>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</si>
  <si>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</si>
  <si>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</si>
  <si>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</si>
  <si>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</si>
  <si>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</si>
  <si>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</si>
  <si>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</si>
  <si>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</si>
  <si>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</si>
  <si>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</si>
  <si>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</si>
  <si>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</si>
  <si>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</si>
  <si>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</si>
  <si>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</si>
  <si>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</si>
  <si>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</si>
  <si>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</si>
  <si>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</si>
  <si>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</si>
  <si>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</si>
  <si>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</si>
  <si>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</si>
  <si>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</si>
  <si>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</si>
  <si>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</si>
  <si>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</si>
  <si>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</si>
  <si>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</si>
  <si>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</si>
  <si>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</si>
  <si>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</si>
  <si>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</si>
  <si>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</si>
  <si>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</si>
  <si>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</si>
  <si>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</si>
  <si>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</si>
  <si>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</si>
  <si>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</si>
  <si>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</si>
  <si>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</si>
  <si>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</si>
  <si>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</si>
  <si>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</si>
  <si>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</si>
  <si>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</si>
  <si>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</si>
  <si>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</si>
  <si>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</si>
  <si>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</si>
  <si>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</si>
  <si>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</si>
  <si>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</si>
  <si>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</si>
  <si>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</si>
  <si>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</si>
  <si>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</si>
  <si>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</si>
  <si>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</si>
  <si>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</si>
  <si>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</si>
  <si>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</si>
  <si>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</si>
  <si>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</si>
  <si>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</si>
  <si>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</si>
  <si>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</si>
  <si>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</si>
  <si>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</si>
  <si>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</si>
  <si>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</si>
  <si>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</si>
  <si>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</si>
  <si>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</si>
  <si>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</si>
  <si>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</si>
  <si>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</si>
  <si>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</si>
  <si>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</si>
  <si>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</si>
  <si>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</si>
  <si>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</si>
  <si>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</si>
  <si>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</si>
  <si>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</si>
  <si>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</si>
  <si>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</si>
  <si>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</si>
  <si>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</si>
  <si>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</si>
  <si>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</si>
  <si>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</si>
  <si>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</si>
  <si>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</si>
  <si>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</si>
  <si>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</si>
  <si>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</si>
  <si>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</si>
  <si>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</si>
  <si>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</si>
  <si>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</si>
  <si>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</si>
  <si>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</si>
  <si>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</si>
  <si>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</si>
  <si>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</si>
  <si>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</si>
  <si>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</si>
  <si>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</si>
  <si>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</si>
  <si>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</si>
  <si>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</si>
  <si>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</si>
  <si>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</si>
  <si>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</si>
  <si>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</si>
  <si>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</si>
  <si>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</si>
  <si>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</si>
  <si>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</si>
  <si>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</si>
  <si>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</si>
  <si>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</si>
  <si>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</si>
  <si>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</si>
  <si>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</si>
  <si>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</si>
  <si>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</si>
  <si>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</si>
  <si>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</si>
  <si>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</si>
  <si>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</si>
  <si>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</si>
  <si>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</si>
  <si>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</si>
  <si>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</si>
  <si>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</si>
  <si>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</si>
  <si>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</si>
  <si>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</si>
  <si>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</si>
  <si>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</si>
  <si>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</si>
  <si>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</si>
  <si>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</si>
  <si>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</si>
  <si>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</si>
  <si>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</si>
  <si>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</si>
  <si>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</si>
  <si>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</si>
  <si>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</si>
  <si>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</si>
  <si>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</si>
  <si>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</si>
  <si>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</si>
  <si>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</si>
  <si>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</si>
  <si>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</si>
  <si>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</si>
  <si>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</si>
  <si>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</si>
  <si>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</si>
  <si>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</si>
  <si>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</si>
  <si>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</si>
  <si>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</si>
  <si>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</si>
  <si>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</si>
  <si>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</si>
  <si>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</si>
  <si>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</si>
  <si>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</si>
  <si>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</si>
  <si>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</si>
  <si>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</si>
  <si>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</si>
  <si>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</si>
  <si>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</si>
  <si>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</si>
  <si>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</si>
  <si>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</si>
  <si>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</si>
  <si>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</si>
  <si>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</si>
  <si>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</si>
  <si>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</si>
  <si>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</si>
  <si>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</si>
  <si>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</si>
  <si>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</si>
  <si>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</si>
  <si>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</si>
  <si>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</si>
  <si>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</si>
  <si>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</si>
  <si>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</si>
  <si>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</si>
  <si>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</si>
  <si>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</si>
  <si>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</si>
  <si>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</si>
  <si>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</si>
  <si>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</si>
  <si>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</si>
  <si>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</si>
  <si>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</si>
  <si>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</si>
  <si>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</si>
  <si>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</si>
  <si>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</si>
  <si>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</si>
  <si>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</si>
  <si>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</si>
  <si>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</si>
  <si>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</si>
  <si>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</si>
  <si>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</si>
  <si>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</si>
  <si>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</si>
  <si>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</si>
  <si>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</si>
  <si>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</si>
  <si>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</si>
  <si>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</si>
  <si>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</si>
  <si>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</si>
  <si>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</si>
  <si>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</si>
  <si>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</si>
  <si>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</si>
  <si>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</si>
  <si>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</si>
  <si>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</si>
  <si>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</si>
  <si>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</si>
  <si>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</si>
  <si>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</si>
  <si>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</si>
  <si>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</si>
  <si>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</si>
  <si>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</si>
  <si>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</si>
  <si>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</si>
  <si>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</si>
  <si>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</si>
  <si>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</si>
  <si>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</si>
  <si>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</si>
  <si>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</si>
  <si>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</si>
  <si>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</si>
  <si>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</si>
  <si>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</si>
  <si>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</si>
  <si>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</si>
  <si>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</si>
  <si>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</si>
  <si>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</si>
  <si>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</si>
  <si>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</si>
  <si>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</si>
  <si>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</si>
  <si>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</si>
  <si>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</si>
  <si>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</si>
  <si>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</si>
  <si>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</si>
  <si>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</si>
  <si>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</si>
  <si>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</si>
  <si>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</si>
  <si>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</si>
  <si>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</si>
  <si>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</si>
  <si>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</si>
  <si>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</si>
  <si>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</si>
  <si>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</si>
  <si>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</si>
  <si>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</si>
  <si>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</si>
  <si>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</si>
  <si>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</si>
  <si>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</si>
  <si>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</si>
  <si>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</si>
  <si>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</si>
  <si>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</si>
  <si>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</si>
  <si>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</si>
  <si>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</si>
  <si>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</si>
  <si>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</si>
  <si>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</si>
  <si>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</si>
  <si>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</si>
  <si>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</si>
  <si>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</si>
  <si>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</si>
  <si>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</si>
  <si>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</si>
  <si>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</si>
  <si>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</si>
  <si>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</si>
  <si>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</si>
  <si>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</si>
  <si>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</si>
  <si>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</si>
  <si>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</si>
  <si>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</si>
  <si>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</si>
  <si>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</si>
  <si>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</si>
  <si>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</si>
  <si>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</si>
  <si>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</si>
  <si>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</si>
  <si>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</si>
  <si>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</si>
  <si>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</si>
  <si>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</si>
  <si>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</si>
  <si>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</si>
  <si>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</si>
  <si>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</si>
  <si>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</si>
  <si>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</si>
  <si>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</si>
  <si>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</si>
  <si>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</si>
  <si>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</si>
  <si>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</si>
  <si>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</si>
  <si>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</si>
  <si>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</si>
  <si>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</si>
  <si>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</si>
  <si>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</si>
  <si>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</si>
  <si>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</si>
  <si>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</si>
  <si>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</si>
  <si>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</si>
  <si>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</si>
  <si>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</si>
  <si>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</si>
  <si>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</si>
  <si>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</si>
  <si>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</si>
  <si>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</si>
  <si>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</si>
  <si>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</si>
  <si>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</si>
  <si>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</si>
  <si>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</si>
  <si>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</si>
  <si>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</si>
  <si>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</si>
  <si>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</si>
  <si>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</si>
  <si>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</si>
  <si>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</si>
  <si>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</si>
  <si>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</si>
  <si>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</si>
  <si>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</si>
  <si>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</si>
  <si>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</si>
  <si>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</si>
  <si>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</si>
  <si>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</si>
  <si>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</si>
  <si>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</si>
  <si>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</si>
  <si>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</si>
  <si>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</si>
  <si>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</si>
  <si>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</si>
  <si>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</si>
  <si>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</si>
  <si>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</si>
  <si>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</si>
  <si>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</si>
  <si>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</si>
  <si>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</si>
  <si>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</si>
  <si>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</si>
  <si>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</si>
  <si>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</si>
  <si>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</si>
  <si>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</si>
  <si>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</si>
  <si>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</si>
  <si>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</si>
  <si>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</si>
  <si>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</si>
  <si>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</si>
  <si>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</si>
  <si>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</si>
  <si>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</si>
  <si>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</si>
  <si>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</si>
  <si>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</si>
  <si>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</si>
  <si>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</si>
  <si>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</si>
  <si>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</si>
  <si>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</si>
  <si>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</si>
  <si>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</si>
  <si>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</si>
  <si>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</si>
  <si>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</si>
  <si>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</si>
  <si>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</si>
  <si>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</si>
  <si>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</si>
  <si>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</si>
  <si>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</si>
  <si>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</si>
  <si>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</si>
  <si>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</si>
  <si>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</si>
  <si>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</si>
  <si>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</si>
  <si>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</si>
  <si>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</si>
  <si>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</si>
  <si>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</si>
  <si>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</si>
  <si>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</si>
  <si>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</si>
  <si>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</si>
  <si>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</si>
  <si>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</si>
  <si>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</si>
  <si>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</si>
  <si>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</si>
  <si>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</si>
  <si>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</si>
  <si>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</si>
  <si>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</si>
  <si>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</si>
  <si>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</si>
  <si>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</si>
  <si>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</si>
  <si>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</si>
  <si>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</si>
  <si>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</si>
  <si>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</si>
  <si>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</si>
  <si>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</si>
  <si>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</si>
  <si>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</si>
  <si>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</si>
  <si>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</si>
  <si>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</si>
  <si>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</si>
  <si>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</si>
  <si>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</si>
  <si>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</si>
  <si>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</si>
  <si>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</si>
  <si>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</si>
  <si>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</si>
  <si>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</si>
  <si>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</si>
  <si>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</si>
  <si>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</si>
  <si>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</si>
  <si>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</si>
  <si>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</si>
  <si>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</si>
  <si>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</si>
  <si>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</si>
  <si>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</si>
  <si>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</si>
  <si>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</si>
  <si>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</si>
  <si>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</si>
  <si>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</si>
  <si>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</si>
  <si>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</si>
  <si>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</si>
  <si>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</si>
  <si>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</si>
  <si>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</si>
  <si>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</si>
  <si>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</si>
  <si>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</si>
  <si>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</si>
  <si>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</si>
  <si>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</si>
  <si>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</si>
  <si>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</si>
  <si>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</si>
  <si>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</si>
  <si>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</si>
  <si>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</si>
  <si>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</si>
  <si>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</si>
  <si>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</si>
  <si>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</si>
  <si>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</si>
  <si>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</si>
  <si>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</si>
  <si>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</si>
  <si>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</si>
  <si>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</si>
  <si>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</si>
  <si>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</si>
  <si>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</si>
  <si>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</si>
  <si>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</si>
  <si>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</si>
  <si>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</si>
  <si>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</si>
  <si>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</si>
  <si>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</si>
  <si>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</si>
  <si>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</si>
  <si>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</si>
  <si>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</si>
  <si>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</si>
  <si>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</si>
  <si>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</si>
  <si>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</si>
  <si>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</si>
  <si>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</si>
  <si>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</si>
  <si>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</si>
  <si>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</si>
  <si>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</si>
  <si>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</si>
  <si>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</si>
  <si>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</si>
  <si>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</si>
  <si>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</si>
  <si>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</si>
  <si>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</si>
  <si>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</si>
  <si>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</si>
  <si>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</si>
  <si>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</si>
  <si>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</si>
  <si>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</si>
  <si>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</si>
  <si>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</si>
  <si>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</si>
  <si>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</si>
  <si>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</si>
  <si>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</si>
  <si>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</si>
  <si>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</si>
  <si>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</si>
  <si>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</si>
  <si>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</si>
  <si>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</si>
  <si>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</si>
  <si>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</si>
  <si>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</si>
  <si>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</si>
  <si>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</si>
  <si>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</si>
  <si>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</si>
  <si>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</si>
  <si>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</si>
  <si>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</si>
  <si>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</si>
  <si>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</si>
  <si>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</si>
  <si>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</si>
  <si>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</si>
  <si>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</si>
  <si>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</si>
  <si>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</si>
  <si>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</si>
  <si>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</si>
  <si>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</si>
  <si>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</si>
  <si>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</si>
  <si>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</si>
  <si>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</si>
  <si>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</si>
  <si>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</si>
  <si>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</si>
  <si>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</si>
  <si>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</si>
  <si>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</si>
  <si>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</si>
  <si>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</si>
  <si>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</si>
  <si>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</si>
  <si>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</si>
  <si>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</si>
  <si>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</si>
  <si>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</si>
  <si>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</si>
  <si>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</si>
  <si>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</si>
  <si>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</si>
  <si>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</si>
  <si>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</si>
  <si>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</si>
  <si>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</si>
  <si>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</si>
  <si>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</si>
  <si>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</si>
  <si>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</si>
  <si>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</si>
  <si>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</si>
  <si>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</si>
  <si>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</si>
  <si>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</si>
  <si>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</si>
  <si>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</si>
  <si>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</si>
  <si>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</si>
  <si>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</si>
  <si>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</si>
  <si>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</si>
  <si>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</si>
  <si>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</si>
  <si>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</si>
  <si>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</si>
  <si>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</si>
  <si>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</si>
  <si>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</si>
  <si>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</si>
  <si>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</si>
  <si>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</si>
  <si>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</si>
  <si>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</si>
  <si>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</si>
  <si>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</si>
  <si>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</si>
  <si>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</si>
  <si>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</si>
  <si>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</si>
  <si>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</si>
  <si>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</si>
  <si>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</si>
  <si>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</si>
  <si>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</si>
  <si>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</si>
  <si>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</si>
  <si>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</si>
  <si>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</si>
  <si>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</si>
  <si>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</si>
  <si>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</si>
  <si>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</si>
  <si>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</si>
  <si>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</si>
  <si>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</si>
  <si>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</si>
  <si>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</si>
  <si>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</si>
  <si>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</si>
  <si>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</si>
  <si>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</si>
  <si>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</si>
  <si>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</si>
  <si>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</si>
  <si>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</si>
  <si>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</si>
  <si>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</si>
  <si>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</si>
  <si>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</si>
  <si>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</si>
  <si>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</si>
  <si>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</si>
  <si>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</si>
  <si>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</si>
  <si>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</si>
  <si>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</si>
  <si>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</si>
  <si>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</si>
  <si>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</si>
  <si>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</si>
  <si>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</si>
  <si>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</si>
  <si>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</si>
  <si>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</si>
  <si>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</si>
  <si>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</si>
  <si>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</si>
  <si>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</si>
  <si>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</si>
  <si>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</si>
  <si>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</si>
  <si>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</si>
  <si>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</si>
  <si>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</si>
  <si>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</si>
  <si>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</si>
  <si>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</si>
  <si>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</si>
  <si>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</si>
  <si>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</si>
  <si>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</si>
  <si>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</si>
  <si>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</si>
  <si>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</si>
  <si>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</si>
  <si>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</si>
  <si>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</si>
  <si>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</si>
  <si>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</si>
  <si>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</si>
  <si>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</si>
  <si>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</si>
  <si>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</si>
  <si>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</si>
  <si>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</si>
  <si>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</si>
  <si>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</si>
  <si>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</si>
  <si>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</si>
  <si>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</si>
  <si>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</si>
  <si>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</si>
  <si>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</si>
  <si>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</si>
  <si>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</si>
  <si>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</si>
  <si>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</si>
  <si>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</si>
  <si>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</si>
  <si>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</si>
  <si>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</si>
  <si>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</si>
  <si>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</si>
  <si>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</si>
  <si>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</si>
  <si>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</si>
  <si>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</si>
  <si>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</si>
  <si>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</si>
  <si>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</si>
  <si>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</si>
  <si>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</si>
  <si>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</si>
  <si>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</si>
  <si>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</si>
  <si>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</si>
  <si>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</si>
  <si>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</si>
  <si>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</si>
  <si>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</si>
  <si>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</si>
  <si>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</si>
  <si>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</si>
  <si>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</si>
  <si>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</si>
  <si>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</si>
  <si>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</si>
  <si>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</si>
  <si>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</si>
  <si>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</si>
  <si>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</si>
  <si>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</si>
  <si>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</si>
  <si>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</si>
  <si>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</si>
  <si>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</si>
  <si>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</si>
  <si>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</si>
  <si>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</si>
  <si>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</si>
  <si>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</si>
  <si>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</si>
  <si>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</si>
  <si>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</si>
  <si>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</si>
  <si>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</si>
  <si>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</si>
  <si>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</si>
  <si>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</si>
  <si>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</si>
  <si>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</si>
  <si>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</si>
  <si>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</si>
  <si>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</si>
  <si>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</si>
  <si>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</si>
  <si>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</si>
  <si>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</si>
  <si>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</si>
  <si>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</si>
  <si>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</si>
  <si>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</si>
  <si>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</si>
  <si>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</si>
  <si>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</si>
  <si>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</si>
  <si>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</si>
  <si>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</si>
  <si>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</si>
  <si>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</si>
  <si>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</si>
  <si>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</si>
  <si>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</si>
  <si>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</si>
  <si>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</si>
  <si>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</si>
  <si>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</si>
  <si>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</si>
  <si>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</si>
  <si>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</si>
  <si>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</si>
  <si>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</si>
  <si>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</si>
  <si>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</si>
  <si>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</si>
  <si>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</si>
  <si>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</si>
  <si>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</si>
  <si>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</si>
  <si>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</si>
  <si>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</si>
  <si>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</si>
  <si>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</si>
  <si>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</si>
  <si>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</si>
  <si>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</si>
  <si>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</si>
  <si>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</si>
  <si>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</si>
  <si>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</si>
  <si>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</si>
  <si>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</si>
  <si>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</si>
  <si>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</si>
  <si>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</si>
  <si>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</si>
  <si>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</si>
  <si>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</si>
  <si>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</si>
  <si>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</si>
  <si>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</si>
  <si>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</si>
  <si>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</si>
  <si>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</si>
  <si>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</si>
  <si>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</si>
  <si>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</si>
  <si>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</si>
  <si>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</si>
  <si>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</si>
  <si>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</si>
  <si>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</si>
  <si>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</si>
  <si>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</si>
  <si>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</si>
  <si>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</si>
  <si>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</si>
  <si>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</si>
  <si>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</si>
  <si>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</si>
  <si>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</si>
  <si>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</si>
  <si>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</si>
  <si>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</si>
  <si>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</si>
  <si>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</si>
  <si>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</si>
  <si>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</si>
  <si>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</si>
  <si>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</si>
  <si>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</si>
  <si>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</si>
  <si>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</si>
  <si>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</si>
  <si>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</si>
  <si>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</si>
  <si>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</si>
  <si>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</si>
  <si>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</si>
  <si>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</si>
  <si>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</si>
  <si>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</si>
  <si>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</si>
  <si>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</si>
  <si>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</si>
  <si>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</si>
  <si>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</si>
  <si>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</si>
  <si>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</si>
  <si>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</si>
  <si>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</si>
  <si>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</si>
  <si>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</si>
  <si>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</si>
  <si>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</si>
  <si>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</si>
  <si>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</si>
  <si>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</si>
  <si>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</si>
  <si>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</si>
  <si>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</si>
  <si>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</si>
  <si>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</si>
  <si>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</si>
  <si>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</si>
  <si>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</si>
  <si>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</si>
  <si>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</si>
  <si>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</si>
  <si>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</si>
  <si>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</si>
  <si>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</si>
  <si>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</si>
  <si>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</si>
  <si>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</si>
  <si>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</si>
  <si>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</si>
  <si>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</si>
  <si>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</si>
  <si>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</si>
  <si>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</si>
  <si>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</si>
  <si>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</si>
  <si>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</si>
  <si>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</si>
  <si>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</si>
  <si>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</si>
  <si>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</si>
  <si>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</si>
  <si>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</si>
  <si>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</si>
  <si>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</si>
  <si>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</si>
  <si>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</si>
  <si>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</si>
  <si>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</si>
  <si>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</si>
  <si>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</si>
  <si>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</si>
  <si>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</si>
  <si>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</si>
  <si>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</si>
  <si>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</si>
  <si>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</si>
  <si>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</si>
  <si>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</si>
  <si>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</si>
  <si>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</si>
  <si>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</si>
  <si>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</si>
  <si>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</si>
  <si>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</si>
  <si>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</si>
  <si>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</si>
  <si>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</si>
  <si>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</si>
  <si>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</si>
  <si>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</si>
  <si>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</si>
  <si>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</si>
  <si>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</si>
  <si>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</si>
  <si>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</si>
  <si>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</si>
  <si>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</si>
  <si>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</si>
  <si>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</si>
  <si>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</si>
  <si>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</si>
  <si>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</si>
  <si>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</si>
  <si>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</si>
  <si>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</si>
  <si>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</si>
  <si>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</si>
  <si>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</si>
  <si>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</si>
  <si>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</si>
  <si>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</si>
  <si>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</si>
  <si>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</si>
  <si>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</si>
  <si>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</si>
  <si>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</si>
  <si>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</si>
  <si>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</si>
  <si>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</si>
  <si>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</si>
  <si>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</si>
  <si>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</si>
  <si>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</si>
  <si>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</si>
  <si>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</si>
  <si>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</si>
  <si>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</si>
  <si>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</si>
  <si>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</si>
  <si>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</si>
  <si>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</si>
  <si>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</si>
  <si>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</si>
  <si>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</si>
  <si>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</si>
  <si>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</si>
  <si>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</si>
  <si>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</si>
  <si>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</si>
  <si>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</si>
  <si>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</si>
  <si>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</si>
  <si>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</si>
  <si>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</si>
  <si>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</si>
  <si>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</si>
  <si>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</si>
  <si>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</si>
  <si>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</si>
  <si>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</si>
  <si>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</si>
  <si>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</si>
  <si>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</si>
  <si>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</si>
  <si>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</si>
  <si>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</si>
  <si>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</si>
  <si>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</si>
  <si>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</si>
  <si>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</si>
  <si>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</si>
  <si>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</si>
  <si>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</si>
  <si>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</si>
  <si>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</si>
  <si>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</si>
  <si>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</si>
  <si>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</si>
  <si>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</si>
  <si>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</si>
  <si>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</si>
  <si>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</si>
  <si>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</si>
  <si>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</si>
  <si>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</si>
  <si>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</si>
  <si>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</si>
  <si>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</si>
  <si>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</si>
  <si>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</si>
  <si>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</si>
  <si>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</si>
  <si>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</si>
  <si>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</si>
  <si>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</si>
  <si>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</si>
  <si>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</si>
  <si>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</si>
  <si>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</si>
  <si>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</si>
  <si>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</si>
  <si>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</si>
  <si>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</si>
  <si>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</si>
  <si>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</si>
  <si>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</si>
  <si>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</si>
  <si>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</si>
  <si>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</si>
  <si>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</si>
  <si>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</si>
  <si>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</si>
  <si>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</si>
  <si>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</si>
  <si>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</si>
  <si>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</si>
  <si>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</si>
  <si>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</si>
  <si>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</si>
  <si>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</si>
  <si>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</si>
  <si>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</si>
  <si>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</si>
  <si>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</si>
  <si>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</si>
  <si>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</si>
  <si>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</si>
  <si>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</si>
  <si>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</si>
  <si>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</si>
  <si>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</si>
  <si>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</si>
  <si>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</si>
  <si>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</si>
  <si>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</si>
  <si>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</si>
  <si>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</si>
  <si>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</si>
  <si>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</si>
  <si>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</si>
  <si>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</si>
  <si>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</si>
  <si>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</si>
  <si>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</si>
  <si>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</si>
  <si>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</si>
  <si>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</si>
  <si>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</si>
  <si>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</si>
  <si>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</si>
  <si>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</si>
  <si>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</si>
  <si>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</si>
  <si>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</si>
  <si>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</si>
  <si>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</si>
  <si>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</si>
  <si>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</si>
  <si>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</si>
  <si>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</si>
  <si>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</si>
  <si>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</si>
  <si>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</si>
  <si>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</si>
  <si>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</si>
  <si>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</si>
  <si>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</si>
  <si>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</si>
  <si>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</si>
  <si>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</si>
  <si>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</si>
  <si>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</si>
  <si>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</si>
  <si>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</si>
  <si>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</si>
  <si>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</si>
  <si>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</si>
  <si>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</si>
  <si>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</si>
  <si>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</si>
  <si>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</si>
  <si>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</si>
  <si>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</si>
  <si>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</si>
  <si>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</si>
  <si>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</si>
  <si>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</si>
  <si>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</si>
  <si>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</si>
  <si>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</si>
  <si>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</si>
  <si>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</si>
  <si>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</si>
  <si>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</si>
  <si>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</si>
  <si>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</si>
  <si>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</si>
  <si>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</si>
  <si>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</si>
  <si>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</si>
  <si>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</si>
  <si>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</si>
  <si>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</si>
  <si>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</si>
  <si>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</si>
  <si>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</si>
  <si>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</si>
  <si>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</si>
  <si>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</si>
  <si>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</si>
  <si>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</si>
  <si>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</si>
  <si>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</si>
  <si>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</si>
  <si>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</si>
  <si>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</si>
  <si>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</si>
  <si>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</si>
  <si>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</si>
  <si>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</si>
  <si>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</si>
  <si>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</si>
  <si>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</si>
  <si>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</si>
  <si>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</si>
  <si>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</si>
  <si>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</si>
  <si>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</si>
  <si>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</si>
  <si>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</si>
  <si>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</si>
  <si>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</si>
  <si>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</si>
  <si>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</si>
  <si>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</si>
  <si>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</si>
  <si>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</si>
  <si>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</si>
  <si>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</si>
  <si>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</si>
  <si>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</si>
  <si>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</si>
  <si>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</si>
  <si>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</si>
  <si>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</si>
  <si>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</si>
  <si>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</si>
  <si>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</si>
  <si>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</si>
  <si>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</si>
  <si>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</si>
  <si>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</si>
  <si>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</si>
  <si>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</si>
  <si>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</si>
  <si>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</si>
  <si>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</si>
  <si>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</si>
  <si>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</si>
  <si>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</si>
  <si>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</si>
  <si>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</si>
  <si>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</si>
  <si>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</si>
  <si>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</si>
  <si>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</si>
  <si>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</si>
  <si>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</si>
  <si>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</si>
  <si>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</si>
  <si>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</si>
  <si>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</si>
  <si>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</si>
  <si>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</si>
  <si>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</si>
  <si>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</si>
  <si>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</si>
  <si>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</si>
  <si>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</si>
  <si>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</si>
  <si>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</si>
  <si>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</si>
  <si>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</si>
  <si>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</si>
  <si>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</si>
  <si>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</si>
  <si>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</si>
  <si>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</si>
  <si>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</si>
  <si>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</si>
  <si>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</si>
  <si>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</si>
  <si>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</si>
  <si>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</si>
  <si>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</si>
  <si>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</si>
  <si>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</si>
  <si>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</si>
  <si>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</si>
  <si>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</si>
  <si>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</si>
  <si>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</si>
  <si>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</si>
  <si>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</si>
  <si>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</si>
  <si>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</si>
  <si>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</si>
  <si>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</si>
  <si>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</si>
  <si>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</si>
  <si>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</si>
  <si>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</si>
  <si>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</si>
  <si>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</si>
  <si>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</si>
  <si>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</si>
  <si>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</si>
  <si>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</si>
  <si>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</si>
  <si>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</si>
  <si>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</si>
  <si>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</si>
  <si>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</si>
  <si>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</si>
  <si>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</si>
  <si>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</si>
  <si>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</si>
  <si>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</si>
  <si>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</si>
  <si>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</si>
  <si>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</si>
  <si>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</si>
  <si>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</si>
  <si>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</si>
  <si>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</si>
  <si>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</si>
  <si>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</si>
  <si>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</si>
  <si>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</si>
  <si>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</si>
  <si>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</si>
  <si>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</si>
  <si>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</si>
  <si>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</si>
  <si>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</si>
  <si>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</si>
  <si>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</si>
  <si>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</si>
  <si>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</si>
  <si>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</si>
  <si>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</si>
  <si>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</si>
  <si>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</si>
  <si>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</si>
  <si>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</si>
  <si>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</si>
  <si>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</si>
  <si>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</si>
  <si>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</si>
  <si>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</si>
  <si>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</si>
  <si>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</si>
  <si>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</si>
  <si>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</si>
  <si>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</si>
  <si>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</si>
  <si>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</si>
  <si>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</si>
  <si>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</si>
  <si>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</si>
  <si>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</si>
  <si>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</si>
  <si>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</si>
  <si>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</si>
  <si>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</si>
  <si>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</si>
  <si>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</si>
  <si>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</si>
  <si>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</si>
  <si>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</si>
  <si>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</si>
  <si>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</si>
  <si>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</si>
  <si>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</si>
  <si>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</si>
  <si>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</si>
  <si>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</si>
  <si>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</si>
  <si>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</si>
  <si>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</si>
  <si>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</si>
  <si>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</si>
  <si>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</si>
  <si>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</si>
  <si>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</si>
  <si>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</si>
  <si>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</si>
  <si>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</si>
  <si>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</si>
  <si>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</si>
  <si>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</si>
  <si>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</si>
  <si>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</si>
  <si>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</si>
  <si>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</si>
  <si>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</si>
  <si>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</si>
  <si>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</si>
  <si>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</si>
  <si>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</si>
  <si>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</si>
  <si>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</si>
  <si>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</si>
  <si>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</si>
  <si>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</si>
  <si>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</si>
  <si>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</si>
  <si>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</si>
  <si>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</si>
  <si>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</si>
  <si>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</si>
  <si>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</si>
  <si>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</si>
  <si>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</si>
  <si>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</si>
  <si>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</si>
  <si>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</si>
  <si>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</si>
  <si>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</si>
  <si>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</si>
  <si>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</si>
  <si>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</si>
  <si>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</si>
  <si>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</si>
  <si>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</si>
  <si>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</si>
  <si>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</si>
  <si>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</si>
  <si>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</si>
  <si>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</si>
  <si>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</si>
  <si>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</si>
  <si>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</si>
  <si>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</si>
  <si>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</si>
  <si>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</si>
  <si>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</si>
  <si>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</si>
  <si>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</si>
  <si>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</si>
  <si>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</si>
  <si>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</si>
  <si>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</si>
  <si>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</si>
  <si>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</si>
  <si>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</si>
  <si>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</si>
  <si>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</si>
  <si>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</si>
  <si>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</si>
  <si>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</si>
  <si>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</si>
  <si>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</si>
  <si>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</si>
  <si>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</si>
  <si>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</si>
  <si>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</si>
  <si>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</si>
  <si>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</si>
  <si>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</si>
  <si>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</si>
  <si>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</si>
  <si>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</si>
  <si>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</si>
  <si>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</si>
  <si>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</si>
  <si>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</si>
  <si>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</si>
  <si>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</si>
  <si>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</si>
  <si>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</si>
  <si>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</si>
  <si>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</si>
  <si>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</si>
  <si>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</si>
  <si>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</si>
  <si>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</si>
  <si>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</si>
  <si>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</si>
  <si>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</si>
  <si>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</si>
  <si>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</si>
  <si>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</si>
  <si>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</si>
  <si>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</si>
  <si>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</si>
  <si>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</si>
  <si>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</si>
  <si>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</si>
  <si>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</si>
  <si>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</si>
  <si>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</si>
  <si>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</si>
  <si>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</si>
  <si>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</si>
  <si>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</si>
  <si>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</si>
  <si>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</si>
  <si>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</si>
  <si>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</si>
  <si>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</si>
  <si>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</si>
  <si>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</si>
  <si>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</si>
  <si>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</si>
  <si>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</si>
  <si>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</si>
  <si>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</si>
  <si>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</si>
  <si>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</si>
  <si>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</si>
  <si>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</si>
  <si>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</si>
  <si>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</si>
  <si>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</si>
  <si>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</si>
  <si>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</si>
  <si>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</si>
  <si>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</si>
  <si>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</si>
  <si>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</si>
  <si>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</si>
  <si>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</si>
  <si>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</si>
  <si>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</si>
  <si>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</si>
  <si>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</si>
  <si>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</si>
  <si>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</si>
  <si>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</si>
  <si>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</si>
  <si>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</si>
  <si>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</si>
  <si>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</si>
  <si>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</si>
  <si>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</si>
  <si>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</si>
  <si>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</si>
  <si>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</si>
  <si>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</si>
  <si>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</si>
  <si>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</si>
  <si>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</si>
  <si>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</si>
  <si>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</si>
  <si>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</si>
  <si>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</si>
  <si>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</si>
  <si>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</si>
  <si>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</si>
  <si>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</si>
  <si>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</si>
  <si>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</si>
  <si>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</si>
  <si>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</si>
  <si>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</si>
  <si>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</si>
  <si>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</si>
  <si>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</si>
  <si>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</si>
  <si>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</si>
  <si>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</si>
  <si>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</si>
  <si>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</si>
  <si>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</si>
  <si>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</si>
  <si>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</si>
  <si>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</si>
  <si>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</si>
  <si>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</si>
  <si>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</si>
  <si>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</si>
  <si>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</si>
  <si>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</si>
  <si>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</si>
  <si>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</si>
  <si>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</si>
  <si>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</si>
  <si>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</si>
  <si>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</si>
  <si>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</si>
  <si>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</si>
  <si>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</si>
  <si>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</si>
  <si>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</si>
  <si>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</si>
  <si>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</si>
  <si>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</si>
  <si>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</si>
  <si>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</si>
  <si>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</si>
  <si>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</si>
  <si>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</si>
  <si>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</si>
  <si>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</si>
  <si>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</si>
  <si>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</si>
  <si>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</si>
  <si>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</si>
  <si>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</si>
  <si>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</si>
  <si>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</si>
  <si>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</si>
  <si>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</si>
  <si>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</si>
  <si>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</si>
  <si>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</si>
  <si>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</si>
  <si>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</si>
  <si>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</si>
  <si>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</si>
  <si>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</si>
  <si>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</si>
  <si>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</si>
  <si>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</si>
  <si>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</si>
  <si>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</si>
  <si>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</si>
  <si>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</si>
  <si>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</si>
  <si>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</si>
  <si>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</si>
  <si>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</si>
  <si>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</si>
  <si>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</si>
  <si>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</si>
  <si>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</si>
  <si>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</si>
  <si>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</si>
  <si>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</si>
  <si>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</si>
  <si>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</si>
  <si>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</si>
  <si>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</si>
  <si>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</si>
  <si>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</si>
  <si>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</si>
  <si>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</si>
  <si>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</si>
  <si>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</si>
  <si>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</si>
  <si>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</si>
  <si>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</si>
  <si>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</si>
  <si>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</si>
  <si>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</si>
  <si>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</si>
  <si>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</si>
  <si>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</si>
  <si>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</si>
  <si>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</si>
  <si>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</si>
  <si>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</si>
  <si>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</si>
  <si>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</si>
  <si>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</si>
  <si>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</si>
  <si>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</si>
  <si>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</si>
  <si>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</si>
  <si>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</si>
  <si>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</si>
  <si>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</si>
  <si>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</si>
  <si>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</si>
  <si>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</si>
  <si>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</si>
  <si>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</si>
  <si>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</si>
  <si>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</si>
  <si>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</si>
  <si>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</si>
  <si>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</si>
  <si>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</si>
  <si>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</si>
  <si>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</si>
  <si>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</si>
  <si>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</si>
  <si>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</si>
  <si>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</si>
  <si>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</si>
  <si>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</si>
  <si>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</si>
  <si>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</si>
  <si>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</si>
  <si>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</si>
  <si>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</si>
  <si>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</si>
  <si>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</si>
  <si>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</si>
  <si>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</si>
  <si>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</si>
  <si>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</si>
  <si>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</si>
  <si>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</si>
  <si>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</si>
  <si>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</si>
  <si>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</si>
  <si>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</si>
  <si>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</si>
  <si>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</si>
  <si>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</si>
  <si>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</si>
  <si>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</si>
  <si>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</si>
  <si>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</si>
  <si>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</si>
  <si>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</si>
  <si>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</si>
  <si>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</si>
  <si>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</si>
  <si>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</si>
  <si>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</si>
  <si>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</si>
  <si>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</si>
  <si>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</si>
  <si>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</si>
  <si>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</si>
  <si>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</si>
  <si>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</si>
  <si>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</si>
  <si>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</si>
  <si>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</si>
  <si>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</si>
  <si>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</si>
  <si>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</si>
  <si>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</si>
  <si>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</si>
  <si>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</si>
  <si>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</si>
  <si>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</si>
  <si>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</si>
  <si>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</si>
  <si>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</si>
  <si>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</si>
  <si>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</si>
  <si>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</si>
  <si>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</si>
  <si>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</si>
  <si>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</si>
  <si>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</si>
  <si>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</si>
  <si>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</si>
  <si>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</si>
  <si>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</si>
  <si>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</si>
  <si>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</si>
  <si>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</si>
  <si>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</si>
  <si>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</si>
  <si>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</si>
  <si>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</si>
  <si>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</si>
  <si>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</si>
  <si>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</si>
  <si>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</si>
  <si>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</si>
  <si>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</si>
  <si>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</si>
  <si>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</si>
  <si>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</si>
  <si>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</si>
  <si>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</si>
  <si>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</si>
  <si>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</si>
  <si>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</si>
  <si>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</si>
  <si>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</si>
  <si>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</si>
  <si>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</si>
  <si>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</si>
  <si>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</si>
  <si>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</si>
  <si>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</si>
  <si>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</si>
  <si>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</si>
  <si>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</si>
  <si>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</si>
  <si>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</si>
  <si>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</si>
  <si>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</si>
  <si>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</si>
  <si>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</si>
  <si>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</si>
  <si>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</si>
  <si>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</si>
  <si>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</si>
  <si>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</si>
  <si>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</si>
  <si>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</si>
  <si>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</si>
  <si>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</si>
  <si>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</si>
  <si>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</si>
  <si>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</si>
  <si>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</si>
  <si>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</si>
  <si>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</si>
  <si>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</si>
  <si>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</si>
  <si>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</si>
  <si>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</si>
  <si>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</si>
  <si>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</si>
  <si>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</si>
  <si>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</si>
  <si>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</si>
  <si>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</si>
  <si>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</si>
  <si>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</si>
  <si>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</si>
  <si>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</si>
  <si>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</si>
  <si>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</si>
  <si>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</si>
  <si>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</si>
  <si>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</si>
  <si>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</si>
  <si>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</si>
  <si>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</si>
  <si>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</si>
  <si>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</si>
  <si>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</si>
  <si>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</si>
  <si>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</si>
  <si>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</si>
  <si>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</si>
  <si>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</si>
  <si>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</si>
  <si>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</si>
  <si>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</si>
  <si>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</si>
  <si>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</si>
  <si>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</si>
  <si>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</si>
  <si>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</si>
  <si>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</si>
  <si>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</si>
  <si>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</si>
  <si>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</si>
  <si>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</si>
  <si>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</si>
  <si>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</si>
  <si>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</si>
  <si>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</si>
  <si>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</si>
  <si>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</si>
  <si>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</si>
  <si>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</si>
  <si>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</si>
  <si>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</si>
  <si>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</si>
  <si>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</si>
  <si>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</si>
  <si>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</si>
  <si>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</si>
  <si>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</si>
  <si>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</si>
  <si>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</si>
  <si>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</si>
  <si>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</si>
  <si>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</si>
  <si>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</si>
  <si>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</si>
  <si>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</si>
  <si>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</si>
  <si>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</si>
  <si>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</si>
  <si>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</si>
  <si>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</si>
  <si>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</si>
  <si>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</si>
  <si>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</si>
  <si>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</si>
  <si>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</si>
  <si>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</si>
  <si>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</si>
  <si>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</si>
  <si>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</si>
  <si>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</si>
  <si>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</si>
  <si>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</si>
  <si>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</si>
  <si>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</si>
  <si>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</si>
  <si>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</si>
  <si>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</si>
  <si>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</si>
  <si>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</si>
  <si>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</si>
  <si>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</si>
  <si>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</si>
  <si>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</si>
  <si>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</si>
  <si>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</si>
  <si>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</si>
  <si>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</si>
  <si>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</si>
  <si>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</si>
  <si>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</si>
  <si>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</si>
  <si>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</si>
  <si>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</si>
  <si>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</si>
  <si>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</si>
  <si>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</si>
  <si>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</si>
  <si>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</si>
  <si>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</si>
  <si>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</si>
  <si>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</si>
  <si>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</si>
  <si>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</si>
  <si>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</si>
  <si>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</si>
  <si>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</si>
  <si>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</si>
  <si>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</si>
  <si>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</si>
  <si>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</si>
  <si>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</si>
  <si>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</si>
  <si>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</si>
  <si>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</si>
  <si>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</si>
  <si>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</si>
  <si>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</si>
  <si>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</si>
  <si>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</si>
  <si>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</si>
  <si>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</si>
  <si>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</si>
  <si>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</si>
  <si>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</si>
  <si>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</si>
  <si>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</si>
  <si>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</si>
  <si>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</si>
  <si>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</si>
  <si>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</si>
  <si>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</si>
  <si>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</si>
  <si>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</si>
  <si>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</si>
  <si>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</si>
  <si>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</si>
  <si>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</si>
  <si>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</si>
  <si>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</si>
  <si>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</si>
  <si>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</si>
  <si>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</si>
  <si>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</si>
  <si>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</si>
  <si>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</si>
  <si>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</si>
  <si>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</si>
  <si>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</si>
  <si>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</si>
  <si>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</si>
  <si>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</si>
  <si>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</si>
  <si>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</si>
  <si>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</si>
  <si>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</si>
  <si>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</si>
  <si>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</si>
  <si>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</si>
  <si>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</si>
  <si>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</si>
  <si>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</si>
  <si>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</si>
  <si>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</si>
  <si>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</si>
  <si>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</si>
  <si>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</si>
  <si>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</si>
  <si>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</si>
  <si>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</si>
  <si>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</si>
  <si>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</si>
  <si>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</si>
  <si>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</si>
  <si>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</si>
  <si>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</si>
  <si>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</si>
  <si>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</si>
  <si>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</si>
  <si>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</si>
  <si>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</si>
  <si>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</si>
  <si>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</si>
  <si>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</si>
  <si>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</si>
  <si>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</si>
  <si>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</si>
  <si>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</si>
  <si>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</si>
  <si>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</si>
  <si>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</si>
  <si>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</si>
  <si>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</si>
  <si>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</si>
  <si>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</si>
  <si>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</si>
  <si>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</si>
  <si>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</si>
  <si>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</si>
  <si>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</si>
  <si>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</si>
  <si>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</si>
  <si>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</si>
  <si>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</si>
  <si>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</si>
  <si>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</si>
  <si>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</si>
  <si>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</si>
  <si>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</si>
  <si>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</si>
  <si>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</si>
  <si>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</si>
  <si>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</si>
  <si>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</si>
  <si>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</si>
  <si>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</si>
  <si>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</si>
  <si>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</si>
  <si>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</si>
  <si>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</si>
  <si>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</si>
  <si>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</si>
  <si>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</si>
  <si>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</si>
  <si>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</si>
  <si>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</si>
  <si>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</si>
  <si>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</si>
  <si>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</si>
  <si>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</si>
  <si>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</si>
  <si>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</si>
  <si>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</si>
  <si>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</si>
  <si>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</si>
  <si>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</si>
  <si>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</si>
  <si>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</si>
  <si>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</si>
  <si>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</si>
  <si>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</si>
  <si>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</si>
  <si>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</si>
  <si>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</si>
  <si>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</si>
  <si>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</si>
  <si>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</si>
  <si>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</si>
  <si>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</si>
  <si>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</si>
  <si>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</si>
  <si>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</si>
  <si>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</si>
  <si>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</si>
  <si>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</si>
  <si>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</si>
  <si>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</si>
  <si>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</si>
  <si>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</si>
  <si>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</si>
  <si>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</si>
  <si>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</si>
  <si>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</si>
  <si>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</si>
  <si>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</si>
  <si>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</si>
  <si>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</si>
  <si>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</si>
  <si>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</si>
  <si>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</si>
  <si>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</si>
  <si>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</si>
  <si>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</si>
  <si>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</si>
  <si>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</si>
  <si>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</si>
  <si>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</si>
  <si>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</si>
  <si>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</si>
  <si>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</si>
  <si>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</si>
  <si>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</si>
  <si>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</si>
  <si>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</si>
  <si>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</si>
  <si>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</si>
  <si>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</si>
  <si>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</si>
  <si>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</si>
  <si>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</si>
  <si>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</si>
  <si>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</si>
  <si>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</si>
  <si>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</si>
  <si>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</si>
  <si>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</si>
  <si>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</si>
  <si>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</si>
  <si>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</si>
  <si>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</si>
  <si>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</si>
  <si>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</si>
  <si>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</si>
  <si>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</si>
  <si>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</si>
  <si>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</si>
  <si>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</si>
  <si>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</si>
  <si>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</si>
  <si>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</si>
  <si>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</si>
  <si>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</si>
  <si>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</si>
  <si>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</si>
  <si>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</si>
  <si>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</si>
  <si>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</si>
  <si>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</si>
  <si>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</si>
  <si>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</si>
  <si>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</si>
  <si>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</si>
  <si>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</si>
  <si>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</si>
  <si>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</si>
  <si>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</si>
  <si>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</si>
  <si>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</si>
  <si>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</si>
  <si>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</si>
  <si>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</si>
  <si>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</si>
  <si>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</si>
  <si>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</si>
  <si>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</si>
  <si>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</si>
  <si>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</si>
  <si>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</si>
  <si>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</si>
  <si>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</si>
  <si>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</si>
  <si>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</si>
  <si>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</si>
  <si>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</si>
  <si>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</si>
  <si>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</si>
  <si>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</si>
  <si>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</si>
  <si>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</si>
  <si>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</si>
  <si>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</si>
  <si>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</si>
  <si>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</si>
  <si>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</si>
  <si>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</si>
  <si>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</si>
  <si>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</si>
  <si>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</si>
  <si>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</si>
  <si>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</si>
  <si>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</si>
  <si>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</si>
  <si>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</si>
  <si>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</si>
  <si>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</si>
  <si>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</si>
  <si>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</si>
  <si>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</si>
  <si>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</si>
  <si>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</si>
  <si>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</si>
  <si>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</si>
  <si>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</si>
  <si>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</si>
  <si>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</si>
  <si>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</si>
  <si>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</si>
  <si>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</si>
  <si>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</si>
  <si>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</si>
  <si>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</si>
  <si>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</si>
  <si>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</si>
  <si>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</si>
  <si>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</si>
  <si>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</si>
  <si>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</si>
  <si>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</si>
  <si>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</si>
  <si>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</si>
  <si>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</si>
  <si>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</si>
  <si>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</si>
  <si>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</si>
  <si>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</si>
  <si>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</si>
  <si>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</si>
  <si>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</si>
  <si>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</si>
  <si>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</si>
  <si>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</si>
  <si>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</si>
  <si>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</si>
  <si>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</si>
  <si>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</si>
  <si>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</si>
  <si>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</si>
  <si>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</si>
  <si>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</si>
  <si>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</si>
  <si>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</si>
  <si>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</si>
  <si>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</si>
  <si>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</si>
  <si>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</si>
  <si>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</si>
  <si>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</si>
  <si>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</si>
  <si>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</si>
  <si>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</si>
  <si>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</si>
  <si>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</si>
  <si>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</si>
  <si>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</si>
  <si>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</si>
  <si>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</si>
  <si>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</si>
  <si>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</si>
  <si>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</si>
  <si>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</si>
  <si>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</si>
  <si>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</si>
  <si>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</si>
  <si>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</si>
  <si>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</si>
  <si>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</si>
  <si>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</si>
  <si>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</si>
  <si>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</si>
  <si>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</si>
  <si>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</si>
  <si>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</si>
  <si>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</si>
  <si>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</si>
  <si>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</si>
  <si>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</si>
  <si>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</si>
  <si>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</si>
  <si>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</si>
  <si>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</si>
  <si>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</si>
  <si>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</si>
  <si>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</si>
  <si>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</si>
  <si>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</si>
  <si>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</si>
  <si>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</si>
  <si>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</si>
  <si>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</si>
  <si>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</si>
  <si>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</si>
  <si>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</si>
  <si>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</si>
  <si>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</si>
  <si>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</si>
  <si>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</si>
  <si>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</si>
  <si>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</si>
  <si>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</si>
  <si>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</si>
  <si>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</si>
  <si>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</si>
  <si>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</si>
  <si>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</si>
  <si>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</si>
  <si>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</si>
  <si>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</si>
  <si>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</si>
  <si>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</si>
  <si>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</si>
  <si>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</si>
  <si>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</si>
  <si>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</si>
  <si>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</si>
  <si>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</si>
  <si>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</si>
  <si>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</si>
  <si>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</si>
  <si>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</si>
  <si>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</si>
  <si>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</si>
  <si>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</si>
  <si>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</si>
  <si>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</si>
  <si>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</si>
  <si>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</si>
  <si>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</si>
  <si>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</si>
  <si>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</si>
  <si>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</si>
  <si>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</si>
  <si>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</si>
  <si>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</si>
  <si>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</si>
  <si>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</si>
  <si>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</si>
  <si>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</si>
  <si>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</si>
  <si>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</si>
  <si>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</si>
  <si>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</si>
  <si>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</si>
  <si>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</si>
  <si>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</si>
  <si>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</si>
  <si>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</si>
  <si>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</si>
  <si>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</si>
  <si>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</si>
  <si>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</si>
  <si>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</si>
  <si>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</si>
  <si>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</si>
  <si>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</si>
  <si>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</si>
  <si>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</si>
  <si>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</si>
  <si>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</si>
  <si>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</si>
  <si>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</si>
  <si>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</si>
  <si>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</si>
  <si>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</si>
  <si>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</si>
  <si>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</si>
  <si>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</si>
  <si>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</si>
  <si>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</si>
  <si>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</si>
  <si>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</si>
  <si>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</si>
  <si>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</si>
  <si>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</si>
  <si>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</si>
  <si>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</si>
  <si>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</si>
  <si>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</si>
  <si>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</si>
  <si>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</si>
  <si>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</si>
  <si>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</si>
  <si>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</si>
  <si>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</si>
  <si>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</si>
  <si>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</si>
  <si>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</si>
  <si>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</si>
  <si>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</si>
  <si>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</si>
  <si>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</si>
  <si>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</si>
  <si>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</si>
  <si>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</si>
  <si>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</si>
  <si>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</si>
  <si>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</si>
  <si>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</si>
  <si>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</si>
  <si>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</si>
  <si>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</si>
  <si>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</si>
  <si>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</si>
  <si>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</si>
  <si>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</si>
  <si>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</si>
  <si>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</si>
  <si>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</si>
  <si>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</si>
  <si>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</si>
  <si>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</si>
  <si>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</si>
  <si>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</si>
  <si>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</si>
  <si>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</si>
  <si>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</si>
  <si>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</si>
  <si>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</si>
  <si>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</si>
  <si>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</si>
  <si>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</si>
  <si>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</si>
  <si>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</si>
  <si>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</si>
  <si>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</si>
  <si>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</si>
  <si>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</si>
  <si>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</si>
  <si>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</si>
  <si>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</si>
  <si>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</si>
  <si>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</si>
  <si>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</si>
  <si>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</si>
  <si>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</si>
  <si>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</si>
  <si>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</si>
  <si>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</si>
  <si>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</si>
  <si>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</si>
  <si>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</si>
  <si>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</si>
  <si>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</si>
  <si>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</si>
  <si>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</si>
  <si>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</si>
  <si>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</si>
  <si>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</si>
  <si>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</si>
  <si>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</si>
  <si>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</si>
  <si>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</si>
  <si>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</si>
  <si>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</si>
  <si>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</si>
  <si>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</si>
  <si>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</si>
  <si>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</si>
  <si>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</si>
  <si>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</si>
  <si>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</si>
  <si>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</si>
  <si>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</si>
  <si>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</si>
  <si>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</si>
  <si>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</si>
  <si>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</si>
  <si>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</si>
  <si>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</si>
  <si>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</si>
  <si>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</si>
  <si>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</si>
  <si>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</si>
  <si>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</si>
  <si>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</si>
  <si>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</si>
  <si>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</si>
  <si>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</si>
  <si>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</si>
  <si>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</si>
  <si>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</si>
  <si>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</si>
  <si>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</si>
  <si>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</si>
  <si>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</si>
  <si>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</si>
  <si>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</si>
  <si>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</si>
  <si>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</si>
  <si>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</si>
  <si>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</si>
  <si>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</si>
  <si>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</si>
  <si>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</si>
  <si>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</si>
  <si>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</si>
  <si>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</si>
  <si>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</si>
  <si>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</si>
  <si>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</si>
  <si>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</si>
  <si>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</si>
  <si>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</si>
  <si>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</si>
  <si>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</si>
  <si>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</si>
  <si>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</si>
  <si>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</si>
  <si>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</si>
  <si>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</si>
  <si>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</si>
  <si>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</si>
  <si>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</si>
  <si>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</si>
  <si>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</si>
  <si>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</si>
  <si>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</si>
  <si>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</si>
  <si>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</si>
  <si>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</si>
  <si>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</si>
  <si>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</si>
  <si>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</si>
  <si>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</si>
  <si>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</si>
  <si>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</si>
  <si>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</si>
  <si>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</si>
  <si>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</si>
  <si>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</si>
  <si>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</si>
  <si>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</si>
  <si>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</si>
  <si>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</si>
  <si>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</si>
  <si>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</si>
  <si>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</si>
  <si>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</si>
  <si>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</si>
  <si>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</si>
  <si>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</si>
  <si>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</si>
  <si>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</si>
  <si>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</si>
  <si>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</si>
  <si>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</si>
  <si>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</si>
  <si>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</si>
  <si>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</si>
  <si>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</si>
  <si>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</si>
  <si>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</si>
  <si>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</si>
  <si>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</si>
  <si>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</si>
  <si>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</si>
  <si>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</si>
  <si>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</si>
  <si>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</si>
  <si>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</si>
  <si>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</si>
  <si>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</si>
  <si>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</si>
  <si>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</si>
  <si>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</si>
  <si>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</si>
  <si>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</si>
  <si>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</si>
  <si>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</si>
  <si>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</si>
  <si>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</si>
  <si>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</si>
  <si>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</si>
  <si>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</si>
  <si>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</si>
  <si>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</si>
  <si>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</si>
  <si>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</si>
  <si>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</si>
  <si>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</si>
  <si>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</si>
  <si>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</si>
  <si>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</si>
  <si>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</si>
  <si>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</si>
  <si>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</si>
  <si>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</si>
  <si>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</si>
  <si>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</si>
  <si>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</si>
  <si>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</si>
  <si>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</si>
  <si>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</si>
  <si>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</si>
  <si>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</si>
  <si>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</si>
  <si>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</si>
  <si>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</si>
  <si>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</si>
  <si>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</si>
  <si>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</si>
  <si>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</si>
  <si>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</si>
  <si>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</si>
  <si>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</si>
  <si>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</si>
  <si>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</si>
  <si>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</si>
  <si>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</si>
  <si>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</si>
  <si>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</si>
  <si>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</si>
  <si>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</si>
  <si>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</si>
  <si>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</si>
  <si>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</si>
  <si>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</si>
  <si>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</si>
  <si>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</si>
  <si>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</si>
  <si>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</si>
  <si>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</si>
  <si>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</si>
  <si>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</si>
  <si>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</si>
  <si>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</si>
  <si>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</si>
  <si>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</si>
  <si>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</si>
  <si>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</si>
  <si>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</si>
  <si>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</si>
  <si>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</si>
  <si>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</si>
  <si>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</si>
  <si>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</si>
  <si>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</si>
  <si>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</si>
  <si>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</si>
  <si>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</si>
  <si>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</si>
  <si>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</si>
  <si>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</si>
  <si>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</si>
  <si>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</si>
  <si>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</si>
  <si>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</si>
  <si>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</si>
  <si>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</si>
  <si>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</si>
  <si>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</si>
  <si>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</si>
  <si>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</si>
  <si>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</si>
  <si>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</si>
  <si>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</si>
  <si>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</si>
  <si>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</si>
  <si>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</si>
  <si>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</si>
  <si>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</si>
  <si>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</si>
  <si>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</si>
  <si>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</si>
  <si>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</si>
  <si>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</si>
  <si>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</si>
  <si>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</si>
  <si>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</si>
  <si>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</si>
  <si>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</si>
  <si>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</si>
  <si>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</si>
  <si>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</si>
  <si>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</si>
  <si>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</si>
  <si>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</si>
  <si>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</si>
  <si>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</si>
  <si>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</si>
  <si>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</si>
  <si>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</si>
  <si>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</si>
  <si>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</si>
  <si>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</si>
  <si>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</si>
  <si>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</si>
  <si>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</si>
  <si>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</si>
  <si>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</si>
  <si>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</si>
  <si>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</si>
  <si>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</si>
  <si>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</si>
  <si>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</si>
  <si>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</si>
  <si>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</si>
  <si>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</si>
  <si>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</si>
  <si>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</si>
  <si>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</si>
  <si>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</si>
  <si>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</si>
  <si>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</si>
  <si>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</si>
  <si>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</si>
  <si>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</si>
  <si>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</si>
  <si>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</si>
  <si>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</si>
  <si>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</si>
  <si>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</si>
  <si>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</si>
  <si>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</si>
  <si>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</si>
  <si>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</si>
  <si>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</si>
  <si>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</si>
  <si>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</si>
  <si>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</si>
  <si>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</si>
  <si>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</si>
  <si>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</si>
  <si>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</si>
  <si>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</si>
  <si>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</si>
  <si>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</si>
  <si>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</si>
  <si>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</si>
  <si>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</si>
  <si>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</si>
  <si>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</si>
  <si>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</si>
  <si>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</si>
  <si>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</si>
  <si>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</si>
  <si>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</si>
  <si>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</si>
  <si>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</si>
  <si>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</si>
  <si>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</si>
  <si>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</si>
  <si>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</si>
  <si>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</si>
  <si>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</si>
  <si>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</si>
  <si>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</si>
  <si>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</si>
  <si>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</si>
  <si>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</si>
  <si>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</si>
  <si>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</si>
  <si>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</si>
  <si>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</si>
  <si>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</si>
  <si>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</si>
  <si>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</si>
  <si>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</si>
  <si>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</si>
  <si>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</si>
  <si>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</si>
  <si>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</si>
  <si>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</si>
  <si>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</si>
  <si>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</si>
  <si>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</si>
  <si>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</si>
  <si>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</si>
  <si>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</si>
  <si>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</si>
  <si>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</si>
  <si>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</si>
  <si>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</si>
  <si>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</si>
  <si>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</si>
  <si>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</si>
  <si>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</si>
  <si>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</si>
  <si>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</si>
  <si>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</si>
  <si>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</si>
  <si>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</si>
  <si>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</si>
  <si>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</si>
  <si>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</si>
  <si>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</si>
  <si>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</si>
  <si>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</si>
  <si>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</si>
  <si>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</si>
  <si>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</si>
  <si>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</si>
  <si>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</si>
  <si>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</si>
  <si>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</si>
  <si>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</si>
  <si>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</si>
  <si>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</si>
  <si>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</si>
  <si>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</si>
  <si>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</si>
  <si>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</si>
  <si>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</si>
  <si>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</si>
  <si>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</si>
  <si>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</si>
  <si>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</si>
  <si>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</si>
  <si>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</si>
  <si>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</si>
  <si>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</si>
  <si>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</si>
  <si>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</si>
  <si>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</si>
  <si>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</si>
  <si>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</si>
  <si>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</si>
  <si>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</si>
  <si>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</si>
  <si>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</si>
  <si>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</si>
  <si>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</si>
  <si>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</si>
  <si>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</si>
  <si>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</si>
  <si>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</si>
  <si>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</si>
  <si>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</si>
  <si>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</si>
  <si>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</si>
  <si>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</si>
  <si>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</si>
  <si>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</si>
  <si>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</si>
  <si>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</si>
  <si>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</si>
  <si>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</si>
  <si>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</si>
  <si>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</si>
  <si>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</si>
  <si>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</si>
  <si>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</si>
  <si>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</si>
  <si>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</si>
  <si>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</si>
  <si>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</si>
  <si>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</si>
  <si>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</si>
  <si>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</si>
  <si>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</si>
  <si>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</si>
  <si>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</si>
  <si>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</si>
  <si>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</si>
  <si>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</si>
  <si>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</si>
  <si>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</si>
  <si>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</si>
  <si>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</si>
  <si>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</si>
  <si>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</si>
  <si>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</si>
  <si>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</si>
  <si>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</si>
  <si>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</si>
  <si>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</si>
  <si>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</si>
  <si>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</si>
  <si>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</si>
  <si>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</si>
  <si>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</si>
  <si>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</si>
  <si>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</si>
  <si>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</si>
  <si>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</si>
  <si>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</si>
  <si>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</si>
  <si>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</si>
  <si>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</si>
  <si>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</si>
  <si>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</si>
  <si>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</si>
  <si>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</si>
  <si>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</si>
  <si>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</si>
  <si>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</si>
  <si>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</si>
  <si>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</si>
  <si>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</si>
  <si>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</si>
  <si>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</si>
  <si>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</si>
  <si>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</si>
  <si>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</si>
  <si>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</si>
  <si>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</si>
  <si>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</si>
  <si>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</si>
  <si>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</si>
  <si>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</si>
  <si>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</si>
  <si>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</si>
  <si>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</si>
  <si>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</si>
  <si>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</si>
  <si>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</si>
  <si>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</si>
  <si>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</si>
  <si>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</si>
  <si>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</si>
  <si>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</si>
  <si>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</si>
  <si>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</si>
  <si>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</si>
  <si>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</si>
  <si>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</si>
  <si>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</si>
  <si>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</si>
  <si>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</si>
  <si>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</si>
  <si>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</si>
  <si>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</si>
  <si>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</si>
  <si>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</si>
  <si>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</si>
  <si>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</si>
  <si>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</si>
  <si>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</si>
  <si>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</si>
  <si>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</si>
  <si>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</si>
  <si>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</si>
  <si>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</si>
  <si>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</si>
  <si>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</si>
  <si>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</si>
  <si>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</si>
  <si>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</si>
  <si>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</si>
  <si>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</si>
  <si>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</si>
  <si>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</si>
  <si>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</si>
  <si>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</si>
  <si>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</si>
  <si>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</si>
  <si>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</si>
  <si>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</si>
  <si>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</si>
  <si>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</si>
  <si>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</si>
  <si>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</si>
  <si>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</si>
  <si>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</si>
  <si>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</si>
  <si>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</si>
  <si>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</si>
  <si>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</si>
  <si>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</si>
  <si>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</si>
  <si>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</si>
  <si>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</si>
  <si>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</si>
  <si>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</si>
  <si>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</si>
  <si>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</si>
  <si>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</si>
  <si>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</si>
  <si>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</si>
  <si>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</si>
  <si>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</si>
  <si>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</si>
  <si>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</si>
  <si>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</si>
  <si>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</si>
  <si>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</si>
  <si>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</si>
  <si>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</si>
  <si>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</si>
  <si>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</si>
  <si>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</si>
  <si>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</si>
  <si>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</si>
  <si>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</si>
  <si>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</si>
  <si>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</si>
  <si>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</si>
  <si>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</si>
  <si>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</si>
  <si>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</si>
  <si>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</si>
  <si>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</si>
  <si>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</si>
  <si>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</si>
  <si>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</si>
  <si>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</si>
  <si>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</si>
  <si>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</si>
  <si>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</si>
  <si>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</si>
  <si>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</si>
  <si>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</si>
  <si>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</si>
  <si>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</si>
  <si>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</si>
  <si>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</si>
  <si>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</si>
  <si>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</si>
  <si>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</si>
  <si>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</si>
  <si>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</si>
  <si>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</si>
  <si>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</si>
  <si>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</si>
  <si>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</si>
  <si>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</si>
  <si>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</si>
  <si>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</si>
  <si>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</si>
  <si>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</si>
  <si>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</si>
  <si>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</si>
  <si>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</si>
  <si>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</si>
  <si>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</si>
  <si>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</si>
  <si>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</si>
  <si>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</si>
  <si>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</si>
  <si>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</si>
  <si>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</si>
  <si>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</si>
  <si>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</si>
  <si>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</si>
  <si>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</si>
  <si>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</si>
  <si>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</si>
  <si>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</si>
  <si>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</si>
  <si>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</si>
  <si>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</si>
  <si>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</si>
  <si>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</si>
  <si>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</si>
  <si>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</si>
  <si>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</si>
  <si>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</si>
  <si>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</si>
  <si>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</si>
  <si>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</si>
  <si>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</si>
  <si>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</si>
  <si>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</si>
  <si>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</si>
  <si>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</si>
  <si>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</si>
  <si>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</si>
  <si>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</si>
  <si>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</si>
  <si>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</si>
  <si>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</si>
  <si>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</si>
  <si>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</si>
  <si>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</si>
  <si>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</si>
  <si>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</si>
  <si>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</si>
  <si>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</si>
  <si>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</si>
  <si>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</si>
  <si>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</si>
  <si>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</si>
  <si>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</si>
  <si>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</si>
  <si>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</si>
  <si>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</si>
  <si>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</si>
  <si>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</si>
  <si>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</si>
  <si>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</si>
  <si>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</si>
  <si>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</si>
  <si>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</si>
  <si>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</si>
  <si>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</si>
  <si>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</si>
  <si>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</si>
  <si>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</si>
  <si>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</si>
  <si>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</si>
  <si>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</si>
  <si>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</si>
  <si>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</si>
  <si>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</si>
  <si>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</si>
  <si>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</si>
  <si>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</si>
  <si>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</si>
  <si>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</si>
  <si>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</si>
  <si>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</si>
  <si>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</si>
  <si>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</si>
  <si>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</si>
  <si>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</si>
  <si>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</si>
  <si>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</si>
  <si>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</si>
  <si>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</si>
  <si>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</si>
  <si>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</si>
  <si>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</si>
  <si>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</si>
  <si>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</si>
  <si>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</si>
  <si>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</si>
  <si>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</si>
  <si>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</si>
  <si>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</si>
  <si>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</si>
  <si>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</si>
  <si>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</si>
  <si>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</si>
  <si>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</si>
  <si>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</si>
  <si>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</si>
  <si>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</si>
  <si>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</si>
  <si>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</si>
  <si>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</si>
  <si>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</si>
  <si>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</si>
  <si>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</si>
  <si>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</si>
  <si>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</si>
  <si>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</si>
  <si>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</si>
  <si>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</si>
  <si>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</si>
  <si>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</si>
  <si>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</si>
  <si>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</si>
  <si>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</si>
  <si>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</si>
  <si>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</si>
  <si>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</si>
  <si>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</si>
  <si>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</si>
  <si>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</si>
  <si>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</si>
  <si>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</si>
  <si>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</si>
  <si>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</si>
  <si>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</si>
  <si>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</si>
  <si>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</si>
  <si>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</si>
  <si>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</si>
  <si>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</si>
  <si>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</si>
  <si>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</si>
  <si>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</si>
  <si>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</si>
  <si>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</si>
  <si>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</si>
  <si>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</si>
  <si>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</si>
  <si>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</si>
  <si>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</si>
  <si>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</si>
  <si>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</si>
  <si>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</si>
  <si>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</si>
  <si>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</si>
  <si>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</si>
  <si>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</si>
  <si>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</si>
  <si>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</si>
  <si>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</si>
  <si>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</si>
  <si>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</si>
  <si>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</si>
  <si>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</si>
  <si>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</si>
  <si>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</si>
  <si>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</si>
  <si>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</si>
  <si>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</si>
  <si>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</si>
  <si>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</si>
  <si>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</si>
  <si>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</si>
  <si>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</si>
  <si>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</si>
  <si>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</si>
  <si>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</si>
  <si>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</si>
  <si>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</si>
  <si>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</si>
  <si>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</si>
  <si>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</si>
  <si>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</si>
  <si>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</si>
  <si>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</si>
  <si>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</si>
  <si>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</si>
  <si>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</si>
  <si>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</si>
  <si>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</si>
  <si>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</si>
  <si>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</si>
  <si>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</si>
  <si>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</si>
  <si>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</si>
  <si>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</si>
  <si>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</si>
  <si>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</si>
  <si>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</si>
  <si>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</si>
  <si>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</si>
  <si>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</si>
  <si>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</si>
  <si>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</si>
  <si>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</si>
  <si>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</si>
  <si>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</si>
  <si>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</si>
  <si>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</si>
  <si>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</si>
  <si>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</si>
  <si>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</si>
  <si>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</si>
  <si>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</si>
  <si>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</si>
  <si>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</si>
  <si>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</si>
  <si>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</si>
  <si>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</si>
  <si>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</si>
  <si>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</si>
  <si>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</si>
  <si>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</si>
  <si>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</si>
  <si>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</si>
  <si>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</si>
  <si>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</si>
  <si>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</si>
  <si>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</si>
  <si>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</si>
  <si>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</si>
  <si>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</si>
  <si>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</si>
  <si>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</si>
  <si>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</si>
  <si>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</si>
  <si>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</si>
  <si>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</si>
  <si>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</si>
  <si>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</si>
  <si>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</si>
  <si>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</si>
  <si>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</si>
  <si>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</si>
  <si>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</si>
  <si>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</si>
  <si>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</si>
  <si>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</si>
  <si>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</si>
  <si>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</si>
  <si>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</si>
  <si>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</si>
  <si>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</si>
  <si>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</si>
  <si>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</si>
  <si>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</si>
  <si>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</si>
  <si>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</si>
  <si>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</si>
  <si>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</si>
  <si>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</si>
  <si>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</si>
  <si>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</si>
  <si>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</si>
  <si>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</si>
  <si>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</si>
  <si>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</si>
  <si>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</si>
  <si>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</si>
  <si>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</si>
  <si>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</si>
  <si>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</si>
  <si>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</si>
  <si>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</si>
  <si>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</si>
  <si>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</si>
  <si>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</si>
  <si>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</si>
  <si>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</si>
  <si>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</si>
  <si>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</si>
  <si>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</si>
  <si>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</si>
  <si>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</si>
  <si>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</si>
  <si>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</si>
  <si>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</si>
  <si>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</si>
  <si>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</si>
  <si>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</si>
  <si>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</si>
  <si>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</si>
  <si>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</si>
  <si>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</si>
  <si>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</si>
  <si>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</si>
  <si>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</si>
  <si>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</si>
  <si>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</si>
  <si>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</si>
  <si>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</si>
  <si>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</si>
  <si>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</si>
  <si>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</si>
  <si>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</si>
  <si>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</si>
  <si>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</si>
  <si>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</si>
  <si>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</si>
  <si>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</si>
  <si>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</si>
  <si>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</si>
  <si>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</si>
  <si>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</si>
  <si>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</si>
  <si>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</si>
  <si>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</si>
  <si>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</si>
  <si>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</si>
  <si>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</si>
  <si>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</si>
  <si>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</si>
  <si>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</si>
  <si>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</si>
  <si>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</si>
  <si>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</si>
  <si>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</si>
  <si>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</si>
  <si>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</si>
  <si>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</si>
  <si>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</si>
  <si>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</si>
  <si>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</si>
  <si>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</si>
  <si>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</si>
  <si>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</si>
  <si>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</si>
  <si>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</si>
  <si>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</si>
  <si>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</si>
  <si>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</si>
  <si>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</si>
  <si>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</si>
  <si>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</si>
  <si>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</si>
  <si>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</si>
  <si>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</si>
  <si>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</si>
  <si>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</si>
  <si>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</si>
  <si>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</si>
  <si>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</si>
  <si>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</si>
  <si>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</si>
  <si>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</si>
  <si>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</si>
  <si>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</si>
  <si>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</si>
  <si>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</si>
  <si>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</si>
  <si>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</si>
  <si>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</si>
  <si>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</si>
  <si>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</si>
  <si>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</si>
  <si>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</si>
  <si>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</si>
  <si>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</si>
  <si>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</si>
  <si>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</si>
  <si>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</si>
  <si>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</si>
  <si>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</si>
  <si>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</si>
  <si>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</si>
  <si>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</si>
  <si>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</si>
  <si>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</si>
  <si>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</si>
  <si>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</si>
  <si>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</si>
  <si>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</si>
  <si>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</si>
  <si>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</si>
  <si>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</si>
  <si>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</si>
  <si>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</si>
  <si>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</si>
  <si>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</si>
  <si>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</si>
  <si>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</si>
  <si>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</si>
  <si>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</si>
  <si>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</si>
  <si>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</si>
  <si>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</si>
  <si>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</si>
  <si>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</si>
  <si>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</si>
  <si>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</si>
  <si>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</si>
  <si>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</si>
  <si>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</si>
  <si>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</si>
  <si>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</si>
  <si>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</si>
  <si>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</si>
  <si>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</si>
  <si>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</si>
  <si>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</si>
  <si>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</si>
  <si>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</si>
  <si>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</si>
  <si>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</si>
  <si>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</si>
  <si>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</si>
  <si>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</si>
  <si>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</si>
  <si>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</si>
  <si>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</si>
  <si>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</si>
  <si>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</si>
  <si>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</si>
  <si>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</si>
  <si>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</si>
  <si>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</si>
  <si>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</si>
  <si>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</si>
  <si>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</si>
  <si>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</si>
  <si>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</si>
  <si>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</si>
  <si>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</si>
  <si>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</si>
  <si>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</si>
  <si>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</si>
  <si>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</si>
  <si>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</si>
  <si>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</si>
  <si>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</si>
  <si>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</si>
  <si>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</si>
  <si>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</si>
  <si>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</si>
  <si>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</si>
  <si>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</si>
  <si>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</si>
  <si>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</si>
  <si>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</si>
  <si>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</si>
  <si>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</si>
  <si>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</si>
  <si>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</si>
  <si>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</si>
  <si>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</si>
  <si>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</si>
  <si>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</si>
  <si>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</si>
  <si>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</si>
  <si>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</si>
  <si>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</si>
  <si>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</si>
  <si>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</si>
  <si>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</si>
  <si>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</si>
  <si>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</si>
  <si>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</si>
  <si>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</si>
  <si>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</si>
  <si>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</si>
  <si>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</si>
  <si>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</si>
  <si>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</si>
  <si>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</si>
  <si>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</si>
  <si>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</si>
  <si>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</si>
  <si>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</si>
  <si>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</si>
  <si>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</si>
  <si>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</si>
  <si>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</si>
  <si>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</si>
  <si>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</si>
  <si>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</si>
  <si>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</si>
  <si>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</si>
  <si>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</si>
  <si>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</si>
  <si>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</si>
  <si>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</si>
  <si>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</si>
  <si>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</si>
  <si>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</si>
  <si>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</si>
  <si>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</si>
  <si>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</si>
  <si>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</si>
  <si>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</si>
  <si>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</si>
  <si>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</si>
  <si>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</si>
  <si>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</si>
  <si>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</si>
  <si>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</si>
  <si>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</si>
  <si>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</si>
  <si>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</si>
  <si>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</si>
  <si>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</si>
  <si>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</si>
  <si>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</si>
  <si>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</si>
  <si>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</si>
  <si>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</si>
  <si>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</si>
  <si>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</si>
  <si>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</si>
  <si>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</si>
  <si>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</si>
  <si>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</si>
  <si>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</si>
  <si>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</si>
  <si>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</si>
  <si>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</si>
  <si>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</si>
  <si>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</si>
  <si>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</si>
  <si>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</si>
  <si>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</si>
  <si>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</si>
  <si>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</si>
  <si>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</si>
  <si>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</si>
  <si>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</si>
  <si>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</si>
  <si>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</si>
  <si>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</si>
  <si>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</si>
  <si>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</si>
  <si>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</si>
  <si>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</si>
  <si>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</si>
  <si>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</si>
  <si>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</si>
  <si>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</si>
  <si>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</si>
  <si>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</si>
  <si>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</si>
  <si>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</si>
  <si>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</si>
  <si>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</si>
  <si>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</si>
  <si>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</si>
  <si>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</si>
  <si>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</si>
  <si>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</si>
  <si>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</si>
  <si>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</si>
  <si>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</si>
  <si>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</si>
  <si>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</si>
  <si>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</si>
  <si>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</si>
  <si>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</si>
  <si>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</si>
  <si>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</si>
  <si>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</si>
  <si>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</si>
  <si>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</si>
  <si>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</si>
  <si>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</si>
  <si>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</si>
  <si>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</si>
  <si>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</si>
  <si>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</si>
  <si>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</si>
  <si>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</si>
  <si>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</si>
  <si>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</si>
  <si>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</si>
  <si>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</si>
  <si>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</si>
  <si>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</si>
  <si>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</si>
  <si>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</si>
  <si>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</si>
  <si>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</si>
  <si>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</si>
  <si>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</si>
  <si>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</si>
  <si>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</si>
  <si>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</si>
  <si>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</si>
  <si>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</si>
  <si>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</si>
  <si>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</si>
  <si>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</si>
  <si>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</si>
  <si>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</si>
  <si>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</si>
  <si>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</si>
  <si>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</si>
  <si>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</si>
  <si>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</si>
  <si>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</si>
  <si>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</si>
  <si>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</si>
  <si>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</si>
  <si>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</si>
  <si>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</si>
  <si>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</si>
  <si>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</si>
  <si>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</si>
  <si>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</si>
  <si>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</si>
  <si>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</si>
  <si>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</si>
  <si>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</si>
  <si>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</si>
  <si>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</si>
  <si>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</si>
  <si>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</si>
  <si>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</si>
  <si>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</si>
  <si>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</si>
  <si>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</si>
  <si>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</si>
  <si>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</si>
  <si>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</si>
  <si>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</si>
  <si>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</si>
  <si>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</si>
  <si>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</si>
  <si>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</si>
  <si>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</si>
  <si>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</si>
  <si>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</si>
  <si>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</si>
  <si>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</si>
  <si>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</si>
  <si>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</si>
  <si>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</si>
  <si>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</si>
  <si>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</si>
  <si>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</si>
  <si>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</si>
  <si>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</si>
  <si>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</si>
  <si>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</si>
  <si>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</si>
  <si>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</si>
  <si>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</si>
  <si>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</si>
  <si>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</si>
  <si>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</si>
  <si>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</si>
  <si>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</si>
  <si>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</si>
  <si>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</si>
  <si>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</si>
  <si>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</si>
  <si>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</si>
  <si>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</si>
  <si>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</si>
  <si>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</si>
  <si>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</si>
  <si>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</si>
  <si>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</si>
  <si>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</si>
  <si>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</si>
  <si>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</si>
  <si>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</si>
  <si>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</si>
  <si>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</si>
  <si>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</si>
  <si>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</si>
  <si>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</si>
  <si>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</si>
  <si>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</si>
  <si>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</si>
  <si>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</si>
  <si>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</si>
  <si>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</si>
  <si>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</si>
  <si>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</si>
  <si>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</si>
  <si>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</si>
  <si>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</si>
  <si>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</si>
  <si>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</si>
  <si>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</si>
  <si>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</si>
  <si>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</si>
  <si>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</si>
  <si>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</si>
  <si>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</si>
  <si>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</si>
  <si>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</si>
  <si>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</si>
  <si>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</si>
  <si>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</si>
  <si>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</si>
  <si>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</si>
  <si>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</si>
  <si>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</si>
  <si>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</si>
  <si>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</si>
  <si>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</si>
  <si>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</si>
  <si>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</si>
  <si>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</si>
  <si>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</si>
  <si>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</si>
  <si>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</si>
  <si>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</si>
  <si>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</si>
  <si>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</si>
  <si>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</si>
  <si>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</si>
  <si>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</si>
  <si>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</si>
  <si>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</si>
  <si>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</si>
  <si>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</si>
  <si>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</si>
  <si>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</si>
  <si>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</si>
  <si>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</si>
  <si>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</si>
  <si>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</si>
  <si>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</si>
  <si>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</si>
  <si>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</si>
  <si>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</si>
  <si>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</si>
  <si>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</si>
  <si>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</si>
  <si>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</si>
  <si>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</si>
  <si>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</si>
  <si>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</si>
  <si>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</si>
  <si>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</si>
  <si>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</si>
  <si>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</si>
  <si>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</si>
  <si>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</si>
  <si>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</si>
  <si>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</si>
  <si>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</si>
  <si>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</si>
  <si>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</si>
  <si>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</si>
  <si>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</si>
  <si>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</si>
  <si>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</si>
  <si>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</si>
  <si>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</si>
  <si>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</si>
  <si>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</si>
  <si>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</si>
  <si>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</si>
  <si>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</si>
  <si>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</si>
  <si>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</si>
  <si>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</si>
  <si>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</si>
  <si>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</si>
  <si>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</si>
  <si>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</si>
  <si>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</si>
  <si>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</si>
  <si>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</si>
  <si>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</si>
  <si>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</si>
  <si>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</si>
  <si>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</si>
  <si>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</si>
  <si>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</si>
  <si>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</si>
  <si>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</si>
  <si>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</si>
  <si>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</si>
  <si>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</si>
  <si>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</si>
  <si>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</si>
  <si>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</si>
  <si>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</si>
  <si>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</si>
  <si>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</si>
  <si>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</si>
  <si>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</si>
  <si>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</si>
  <si>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</si>
  <si>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</si>
  <si>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</si>
  <si>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</si>
  <si>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</si>
  <si>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</si>
  <si>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</si>
  <si>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</si>
  <si>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</si>
  <si>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</si>
  <si>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</si>
  <si>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</si>
  <si>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</si>
  <si>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</si>
  <si>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</si>
  <si>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</si>
  <si>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</si>
  <si>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</si>
  <si>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</si>
  <si>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</si>
  <si>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</si>
  <si>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</si>
  <si>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</si>
  <si>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</si>
  <si>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</si>
  <si>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</si>
  <si>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</si>
  <si>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</si>
  <si>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</si>
  <si>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</si>
  <si>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</si>
  <si>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</si>
  <si>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</si>
  <si>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</si>
  <si>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</si>
  <si>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</si>
  <si>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</si>
  <si>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</si>
  <si>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</si>
  <si>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</si>
  <si>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</si>
  <si>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</si>
  <si>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</si>
  <si>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</si>
  <si>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</si>
  <si>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</si>
  <si>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</si>
  <si>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</si>
  <si>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</si>
  <si>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</si>
  <si>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</si>
  <si>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</si>
  <si>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</si>
  <si>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</si>
  <si>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</si>
  <si>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</si>
  <si>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</si>
  <si>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</si>
  <si>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</si>
  <si>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</si>
  <si>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</si>
  <si>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</si>
  <si>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</si>
  <si>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</si>
  <si>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</si>
  <si>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</si>
  <si>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</si>
  <si>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</si>
  <si>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</si>
  <si>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</si>
  <si>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</si>
  <si>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</si>
  <si>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</si>
  <si>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</si>
  <si>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</si>
  <si>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</si>
  <si>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</si>
  <si>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</si>
  <si>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</si>
  <si>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</si>
  <si>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</si>
  <si>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</si>
  <si>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</si>
  <si>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</si>
  <si>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</si>
  <si>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</si>
  <si>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</si>
  <si>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</si>
  <si>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</si>
  <si>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</si>
  <si>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</si>
  <si>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</si>
  <si>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</si>
  <si>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</si>
  <si>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</si>
  <si>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</si>
  <si>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</si>
  <si>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</si>
  <si>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</si>
  <si>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</si>
  <si>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</si>
  <si>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</si>
  <si>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</si>
  <si>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</si>
  <si>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</si>
  <si>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</si>
  <si>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</si>
  <si>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</si>
  <si>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</si>
  <si>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</si>
  <si>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</si>
  <si>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</si>
  <si>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</si>
  <si>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</si>
  <si>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</si>
  <si>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</si>
  <si>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</si>
  <si>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</si>
  <si>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</si>
  <si>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</si>
  <si>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</si>
  <si>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</si>
  <si>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</si>
  <si>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</si>
  <si>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</si>
  <si>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</si>
  <si>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</si>
  <si>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</si>
  <si>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</si>
  <si>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</si>
  <si>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</si>
  <si>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</si>
  <si>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</si>
  <si>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</si>
  <si>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</si>
  <si>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</si>
  <si>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</si>
  <si>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</si>
  <si>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</si>
  <si>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</si>
  <si>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</si>
  <si>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</si>
  <si>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</si>
  <si>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</si>
  <si>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</si>
  <si>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</si>
  <si>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</si>
  <si>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</si>
  <si>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</si>
  <si>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</si>
  <si>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</si>
  <si>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</si>
  <si>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</si>
  <si>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</si>
  <si>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</si>
  <si>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</si>
  <si>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</si>
  <si>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</si>
  <si>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</si>
  <si>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</si>
  <si>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</si>
  <si>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</si>
  <si>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</si>
  <si>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</si>
  <si>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</si>
  <si>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</si>
  <si>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</si>
  <si>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</si>
  <si>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</si>
  <si>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</si>
  <si>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</si>
  <si>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</si>
  <si>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</si>
  <si>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</si>
  <si>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</si>
  <si>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</si>
  <si>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</si>
  <si>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</si>
  <si>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</si>
  <si>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</si>
  <si>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</si>
  <si>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</si>
  <si>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</si>
  <si>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</si>
  <si>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</si>
  <si>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</si>
  <si>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</si>
  <si>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</si>
  <si>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</si>
  <si>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</si>
  <si>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</si>
  <si>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</si>
  <si>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</si>
  <si>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</si>
  <si>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</si>
  <si>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</si>
  <si>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</si>
  <si>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</si>
  <si>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</si>
  <si>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</si>
  <si>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</si>
  <si>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</si>
  <si>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</si>
  <si>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</si>
  <si>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</si>
  <si>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</si>
  <si>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</si>
  <si>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</si>
  <si>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</si>
  <si>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</si>
  <si>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</si>
  <si>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</si>
  <si>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</si>
  <si>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</si>
  <si>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</si>
  <si>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</si>
  <si>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</si>
  <si>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</si>
  <si>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</si>
  <si>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</si>
  <si>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</si>
  <si>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</si>
  <si>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</si>
  <si>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</si>
  <si>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</si>
  <si>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</si>
  <si>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</si>
  <si>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</si>
  <si>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</si>
  <si>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</si>
  <si>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</si>
  <si>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</si>
  <si>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</si>
  <si>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</si>
  <si>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</si>
  <si>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</si>
  <si>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</si>
  <si>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</si>
  <si>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</si>
  <si>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</si>
  <si>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</si>
  <si>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</si>
  <si>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</si>
  <si>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</si>
  <si>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</si>
  <si>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</si>
  <si>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</si>
  <si>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</si>
  <si>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</si>
  <si>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</si>
  <si>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</si>
  <si>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</si>
  <si>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</si>
  <si>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</si>
  <si>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</si>
  <si>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</si>
  <si>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</si>
  <si>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</si>
  <si>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</si>
  <si>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</si>
  <si>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</si>
  <si>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</si>
  <si>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</si>
  <si>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</si>
  <si>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</si>
  <si>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</si>
  <si>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</si>
  <si>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</si>
  <si>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</si>
  <si>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</si>
  <si>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</si>
  <si>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</si>
  <si>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</si>
  <si>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</si>
  <si>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</si>
  <si>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</si>
  <si>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</si>
  <si>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</si>
  <si>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</si>
  <si>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</si>
  <si>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</si>
  <si>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</si>
  <si>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</si>
  <si>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</si>
  <si>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</si>
  <si>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</si>
  <si>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</si>
  <si>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</si>
  <si>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</si>
  <si>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</si>
  <si>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</si>
  <si>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</si>
  <si>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</si>
  <si>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</si>
  <si>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</si>
  <si>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</si>
  <si>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</si>
  <si>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</si>
  <si>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</si>
  <si>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</si>
  <si>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</si>
  <si>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</si>
  <si>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</si>
  <si>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</si>
  <si>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</si>
  <si>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</si>
  <si>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</si>
  <si>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</si>
  <si>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</si>
  <si>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</si>
  <si>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</si>
  <si>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</si>
  <si>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</si>
  <si>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</si>
  <si>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</si>
  <si>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</si>
  <si>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</si>
  <si>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</si>
  <si>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</si>
  <si>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</si>
  <si>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</si>
  <si>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</si>
  <si>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</si>
  <si>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</si>
  <si>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</si>
  <si>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</si>
  <si>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</si>
  <si>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</si>
  <si>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</si>
  <si>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</si>
  <si>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</si>
  <si>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</si>
  <si>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</si>
  <si>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</si>
  <si>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</si>
  <si>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</si>
  <si>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</si>
  <si>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</si>
  <si>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</si>
  <si>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</si>
  <si>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</si>
  <si>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</si>
  <si>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</si>
  <si>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</si>
  <si>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</si>
  <si>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</si>
  <si>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</si>
  <si>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</si>
  <si>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</si>
  <si>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</si>
  <si>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</si>
  <si>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</si>
  <si>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</si>
  <si>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</si>
  <si>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</si>
  <si>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</si>
  <si>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</si>
  <si>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</si>
  <si>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</si>
  <si>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</si>
  <si>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</si>
  <si>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</si>
  <si>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</si>
  <si>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</si>
  <si>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</si>
  <si>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</si>
  <si>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</si>
  <si>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</si>
  <si>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</si>
  <si>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</si>
  <si>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</si>
  <si>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</si>
  <si>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</si>
  <si>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</si>
  <si>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</si>
  <si>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</si>
  <si>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</si>
  <si>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</si>
  <si>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</si>
  <si>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</si>
  <si>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</si>
  <si>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</si>
  <si>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</si>
  <si>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</si>
  <si>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</si>
  <si>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</si>
  <si>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</si>
  <si>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</si>
  <si>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</si>
  <si>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</si>
  <si>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</si>
  <si>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</si>
  <si>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</si>
  <si>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</si>
  <si>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</si>
  <si>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</si>
  <si>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</si>
  <si>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</si>
  <si>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</si>
  <si>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</si>
  <si>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</si>
  <si>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</si>
  <si>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</si>
  <si>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</si>
  <si>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</si>
  <si>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</si>
  <si>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</si>
  <si>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</si>
  <si>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</si>
  <si>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</si>
  <si>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</si>
  <si>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</si>
  <si>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</si>
  <si>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</si>
  <si>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</si>
  <si>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</si>
  <si>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</si>
  <si>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</si>
  <si>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</si>
  <si>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</si>
  <si>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</si>
  <si>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</si>
  <si>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</si>
  <si>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</si>
  <si>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</si>
  <si>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</si>
  <si>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</si>
  <si>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</si>
  <si>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</si>
  <si>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</si>
  <si>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</si>
  <si>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</si>
  <si>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</si>
  <si>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</si>
  <si>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</si>
  <si>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</si>
  <si>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</si>
  <si>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</si>
  <si>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</si>
  <si>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</si>
  <si>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</si>
  <si>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</si>
  <si>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</si>
  <si>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</si>
  <si>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</si>
  <si>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</si>
  <si>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</si>
  <si>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</si>
  <si>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</si>
  <si>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</si>
  <si>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</si>
  <si>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</si>
  <si>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</si>
  <si>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</si>
  <si>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</si>
  <si>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</si>
  <si>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</si>
  <si>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</si>
  <si>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</si>
  <si>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</si>
  <si>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</si>
  <si>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</si>
  <si>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</si>
  <si>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</si>
  <si>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</si>
  <si>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</si>
  <si>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</si>
  <si>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</si>
  <si>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</si>
  <si>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</si>
  <si>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</si>
  <si>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</si>
  <si>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</si>
  <si>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</si>
  <si>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</si>
  <si>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</si>
  <si>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</si>
  <si>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</si>
  <si>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</si>
  <si>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</si>
  <si>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</si>
  <si>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</si>
  <si>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</si>
  <si>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</si>
  <si>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</si>
  <si>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</si>
  <si>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</si>
  <si>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</si>
  <si>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</si>
  <si>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</si>
  <si>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</si>
  <si>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</si>
  <si>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</si>
  <si>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</si>
  <si>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</si>
  <si>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</si>
  <si>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</si>
  <si>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</si>
  <si>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</si>
  <si>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</si>
  <si>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</si>
  <si>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</si>
  <si>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</si>
  <si>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</si>
  <si>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</si>
  <si>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</si>
  <si>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</si>
  <si>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</si>
  <si>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</si>
  <si>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</si>
  <si>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</si>
  <si>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</si>
  <si>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</si>
  <si>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</si>
  <si>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</si>
  <si>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</si>
  <si>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</si>
  <si>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</si>
  <si>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</si>
  <si>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</si>
  <si>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</si>
  <si>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</si>
  <si>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</si>
  <si>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</si>
  <si>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</si>
  <si>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</si>
  <si>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</si>
  <si>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</si>
  <si>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</si>
  <si>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</si>
  <si>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</si>
  <si>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</si>
  <si>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</si>
  <si>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</si>
  <si>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</si>
  <si>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</si>
  <si>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</si>
  <si>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</si>
  <si>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</si>
  <si>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</si>
  <si>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</si>
  <si>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</si>
  <si>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</si>
  <si>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</si>
  <si>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</si>
  <si>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</si>
  <si>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</si>
  <si>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</si>
  <si>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</si>
  <si>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</si>
  <si>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</si>
  <si>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</si>
  <si>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</si>
  <si>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</si>
  <si>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</si>
  <si>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</si>
  <si>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</si>
  <si>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</si>
  <si>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</si>
  <si>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</si>
  <si>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</si>
  <si>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</si>
  <si>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</si>
  <si>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</si>
  <si>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</si>
  <si>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</si>
  <si>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</si>
  <si>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</si>
  <si>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</si>
  <si>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</si>
  <si>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</si>
  <si>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</si>
  <si>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</si>
  <si>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</si>
  <si>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</si>
  <si>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</si>
  <si>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</si>
  <si>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</si>
  <si>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</si>
  <si>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</si>
  <si>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</si>
  <si>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</si>
  <si>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</si>
  <si>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</si>
  <si>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</si>
  <si>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</si>
  <si>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</si>
  <si>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</si>
  <si>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</si>
  <si>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</si>
  <si>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</si>
  <si>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</si>
  <si>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</si>
  <si>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</si>
  <si>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</si>
  <si>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</si>
  <si>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</si>
  <si>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</si>
  <si>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</si>
  <si>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</si>
  <si>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</si>
  <si>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</si>
  <si>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</si>
  <si>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</si>
  <si>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</si>
  <si>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</si>
  <si>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</si>
  <si>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</si>
  <si>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</si>
  <si>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</si>
  <si>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</si>
  <si>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</si>
  <si>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</si>
  <si>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</si>
  <si>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</si>
  <si>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</si>
  <si>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</si>
  <si>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</si>
  <si>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</si>
  <si>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</si>
  <si>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</si>
  <si>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</si>
  <si>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</si>
  <si>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</si>
  <si>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</si>
  <si>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</si>
  <si>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</si>
  <si>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</si>
  <si>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</si>
  <si>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</si>
  <si>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</si>
  <si>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</si>
  <si>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</si>
  <si>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</si>
  <si>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</si>
  <si>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</si>
  <si>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</si>
  <si>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</si>
  <si>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</si>
  <si>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</si>
  <si>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</si>
  <si>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</si>
  <si>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</si>
  <si>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</si>
  <si>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</si>
  <si>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</si>
  <si>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</si>
  <si>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</si>
  <si>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</si>
  <si>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</si>
  <si>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</si>
  <si>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</si>
  <si>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</si>
  <si>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</si>
  <si>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</si>
  <si>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</si>
  <si>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</si>
  <si>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</si>
  <si>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</si>
  <si>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</si>
  <si>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</si>
  <si>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</si>
  <si>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</si>
  <si>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</si>
  <si>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</si>
  <si>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</si>
  <si>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</si>
  <si>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</si>
  <si>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</si>
  <si>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</si>
  <si>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</si>
  <si>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</si>
  <si>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</si>
  <si>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</si>
  <si>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</si>
  <si>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</si>
  <si>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</si>
  <si>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</si>
  <si>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</si>
  <si>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</si>
  <si>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</si>
  <si>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</si>
  <si>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</si>
  <si>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</si>
  <si>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</si>
  <si>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</si>
  <si>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</si>
  <si>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</si>
  <si>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</si>
  <si>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</si>
  <si>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</si>
  <si>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</si>
  <si>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</si>
  <si>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</si>
  <si>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</si>
  <si>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</si>
  <si>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</si>
  <si>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</si>
  <si>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</si>
  <si>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</si>
  <si>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</si>
  <si>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</si>
  <si>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</si>
  <si>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</si>
  <si>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</si>
  <si>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</si>
  <si>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</si>
  <si>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</si>
  <si>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</si>
  <si>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</si>
  <si>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</si>
  <si>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</si>
  <si>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</si>
  <si>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</si>
  <si>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</si>
  <si>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</si>
  <si>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</si>
  <si>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</si>
  <si>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</si>
  <si>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</si>
  <si>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</si>
  <si>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</si>
  <si>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</si>
  <si>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</si>
  <si>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</si>
  <si>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</si>
  <si>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</si>
  <si>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</si>
  <si>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</si>
  <si>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</si>
  <si>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</si>
  <si>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</si>
  <si>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</si>
  <si>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</si>
  <si>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</si>
  <si>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</si>
  <si>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</si>
  <si>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</si>
  <si>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</si>
  <si>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</si>
  <si>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</si>
  <si>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</si>
  <si>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</si>
  <si>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</si>
  <si>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</si>
  <si>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</si>
  <si>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</si>
  <si>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</si>
  <si>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</si>
  <si>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</si>
  <si>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</si>
  <si>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</si>
  <si>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</si>
  <si>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</si>
  <si>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</si>
  <si>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</si>
  <si>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</si>
  <si>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</si>
  <si>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</si>
  <si>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</si>
  <si>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</si>
  <si>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</si>
  <si>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</si>
  <si>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</si>
  <si>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</si>
  <si>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</si>
  <si>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</si>
  <si>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</si>
  <si>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</si>
  <si>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</si>
  <si>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</si>
  <si>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</si>
  <si>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</si>
  <si>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</si>
  <si>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</si>
  <si>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</si>
  <si>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</si>
  <si>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</si>
  <si>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</si>
  <si>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</si>
  <si>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</si>
  <si>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</si>
  <si>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</si>
  <si>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</si>
  <si>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</si>
  <si>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</si>
  <si>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</si>
  <si>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</si>
  <si>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</si>
  <si>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</si>
  <si>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</si>
  <si>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</si>
  <si>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</si>
  <si>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</si>
  <si>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</si>
  <si>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</si>
  <si>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</si>
  <si>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</si>
  <si>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</si>
  <si>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</si>
  <si>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</si>
  <si>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</si>
  <si>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</si>
  <si>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</si>
  <si>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</si>
  <si>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</si>
  <si>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</si>
  <si>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</si>
  <si>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</si>
  <si>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</si>
  <si>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</si>
  <si>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</si>
  <si>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</si>
  <si>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</si>
  <si>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</si>
  <si>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</si>
  <si>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</si>
  <si>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</si>
  <si>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</si>
  <si>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</si>
  <si>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</si>
  <si>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</si>
  <si>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</si>
  <si>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</si>
  <si>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</si>
  <si>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</si>
  <si>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</si>
  <si>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</si>
  <si>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</si>
  <si>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</si>
  <si>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</si>
  <si>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</si>
  <si>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</si>
  <si>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</si>
  <si>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</si>
  <si>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</si>
  <si>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</si>
  <si>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</si>
  <si>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</si>
  <si>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</si>
  <si>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</si>
  <si>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</si>
  <si>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</si>
  <si>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</si>
  <si>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</si>
  <si>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</si>
  <si>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</si>
  <si>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</si>
  <si>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</si>
  <si>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</si>
  <si>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</si>
  <si>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</si>
  <si>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</si>
  <si>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</si>
  <si>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</si>
  <si>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</si>
  <si>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</si>
  <si>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</si>
  <si>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</si>
  <si>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</si>
  <si>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</si>
  <si>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</si>
  <si>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</si>
  <si>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</si>
  <si>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</si>
  <si>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</si>
  <si>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</si>
  <si>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</si>
  <si>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</si>
  <si>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</si>
  <si>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</si>
  <si>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</si>
  <si>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</si>
  <si>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</si>
  <si>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</si>
  <si>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</si>
  <si>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</si>
  <si>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</si>
  <si>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</si>
  <si>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</si>
  <si>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</si>
  <si>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</si>
  <si>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</si>
  <si>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</si>
  <si>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</si>
  <si>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</si>
  <si>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</si>
  <si>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</si>
  <si>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</si>
  <si>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</si>
  <si>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</si>
  <si>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</si>
  <si>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</si>
  <si>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</si>
  <si>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</si>
  <si>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</si>
  <si>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</si>
  <si>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</si>
  <si>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</si>
  <si>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</si>
  <si>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</si>
  <si>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</si>
  <si>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</si>
  <si>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</si>
  <si>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</si>
  <si>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</si>
  <si>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</si>
  <si>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</si>
  <si>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</si>
  <si>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</si>
  <si>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</si>
  <si>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</si>
  <si>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</si>
  <si>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</si>
  <si>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</si>
  <si>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</si>
  <si>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</si>
  <si>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</si>
  <si>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</si>
  <si>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</si>
  <si>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</si>
  <si>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</si>
  <si>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</si>
  <si>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</si>
  <si>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</si>
  <si>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</si>
  <si>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</si>
  <si>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</si>
  <si>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</si>
  <si>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</si>
  <si>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</si>
  <si>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</si>
  <si>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</si>
  <si>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</si>
  <si>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</si>
  <si>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</si>
  <si>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</si>
  <si>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</si>
  <si>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</si>
  <si>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</si>
  <si>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</si>
  <si>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</si>
  <si>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</si>
  <si>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</si>
  <si>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</si>
  <si>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</si>
  <si>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</si>
  <si>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</si>
  <si>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</si>
  <si>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</si>
  <si>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</si>
  <si>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</si>
  <si>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</si>
  <si>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</si>
  <si>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</si>
  <si>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</si>
  <si>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</si>
  <si>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</si>
  <si>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</si>
  <si>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</si>
  <si>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</si>
  <si>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</si>
  <si>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</si>
  <si>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</si>
  <si>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</si>
  <si>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</si>
  <si>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</si>
  <si>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</si>
  <si>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</si>
  <si>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</si>
  <si>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</si>
  <si>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</si>
  <si>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</si>
  <si>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</si>
  <si>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</si>
  <si>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</si>
  <si>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</si>
  <si>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</si>
  <si>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</si>
  <si>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</si>
  <si>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</si>
  <si>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</si>
  <si>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</si>
  <si>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</si>
  <si>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</si>
  <si>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</si>
  <si>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</si>
  <si>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</si>
  <si>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</si>
  <si>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</si>
  <si>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</si>
  <si>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</si>
  <si>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</si>
  <si>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</si>
  <si>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</si>
  <si>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</si>
  <si>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</si>
  <si>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</si>
  <si>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</si>
  <si>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</si>
  <si>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</si>
  <si>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</si>
  <si>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</si>
  <si>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</si>
  <si>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</si>
  <si>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</si>
  <si>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</si>
  <si>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</si>
  <si>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</si>
  <si>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</si>
  <si>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</si>
  <si>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</si>
  <si>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</si>
  <si>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</si>
  <si>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</si>
  <si>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</si>
  <si>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</si>
  <si>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</si>
  <si>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</si>
  <si>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</si>
  <si>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</si>
  <si>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</si>
  <si>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</si>
  <si>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</si>
  <si>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</si>
  <si>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</si>
  <si>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</si>
  <si>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</si>
  <si>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</si>
  <si>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</si>
  <si>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</si>
  <si>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</si>
  <si>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</si>
  <si>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</si>
  <si>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</si>
  <si>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</si>
  <si>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</si>
  <si>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</si>
  <si>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</si>
  <si>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</si>
  <si>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</si>
  <si>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</si>
  <si>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</si>
  <si>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</si>
  <si>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</si>
  <si>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</si>
  <si>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</si>
  <si>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</si>
  <si>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</si>
  <si>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</si>
  <si>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</si>
  <si>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</si>
  <si>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</si>
  <si>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</si>
  <si>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</si>
  <si>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</si>
  <si>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</si>
  <si>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</si>
  <si>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</si>
  <si>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</si>
  <si>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</si>
  <si>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</si>
  <si>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</si>
  <si>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</si>
  <si>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</si>
  <si>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</si>
  <si>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</si>
  <si>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</si>
  <si>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</si>
  <si>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</si>
  <si>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</si>
  <si>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</si>
  <si>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</si>
  <si>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</si>
  <si>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</si>
  <si>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</si>
  <si>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</si>
  <si>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</si>
  <si>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</si>
  <si>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</si>
  <si>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</si>
  <si>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</si>
  <si>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</si>
  <si>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</si>
  <si>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</si>
  <si>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</si>
  <si>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</si>
  <si>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</si>
  <si>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</si>
  <si>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</si>
  <si>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</si>
  <si>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</si>
  <si>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</si>
  <si>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</si>
  <si>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</si>
  <si>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</si>
  <si>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</si>
  <si>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</si>
  <si>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</si>
  <si>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</si>
  <si>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</si>
  <si>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</si>
  <si>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</si>
  <si>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</si>
  <si>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</si>
  <si>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</si>
  <si>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</si>
  <si>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</si>
  <si>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</si>
  <si>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</si>
  <si>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</si>
  <si>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</si>
  <si>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</si>
  <si>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</si>
  <si>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</si>
  <si>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</si>
  <si>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</si>
  <si>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</si>
  <si>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</si>
  <si>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</si>
  <si>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</si>
  <si>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</si>
  <si>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</si>
  <si>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</si>
  <si>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</si>
  <si>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</si>
  <si>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</si>
  <si>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</si>
  <si>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</si>
  <si>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</si>
  <si>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</si>
  <si>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</si>
  <si>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</si>
  <si>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</si>
  <si>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</si>
  <si>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</si>
  <si>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</si>
  <si>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</si>
  <si>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</si>
  <si>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</si>
  <si>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</si>
  <si>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</si>
  <si>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</si>
  <si>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</si>
  <si>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</si>
  <si>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</si>
  <si>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</si>
  <si>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</si>
  <si>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</si>
  <si>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</si>
  <si>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</si>
  <si>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</si>
  <si>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</si>
  <si>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</si>
  <si>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</si>
  <si>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</si>
  <si>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</si>
  <si>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</si>
  <si>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</si>
  <si>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</si>
  <si>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</si>
  <si>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</si>
  <si>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</si>
  <si>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</si>
  <si>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</si>
  <si>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</si>
  <si>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</si>
  <si>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</si>
  <si>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</si>
  <si>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</si>
  <si>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</si>
  <si>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</si>
  <si>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</si>
  <si>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</si>
  <si>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</si>
  <si>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</si>
  <si>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</si>
  <si>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</si>
  <si>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</si>
  <si>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</si>
  <si>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</si>
  <si>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</si>
  <si>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</si>
  <si>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</si>
  <si>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</si>
  <si>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</si>
  <si>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</si>
  <si>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</si>
  <si>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</si>
  <si>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</si>
  <si>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</si>
  <si>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</si>
  <si>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</si>
  <si>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</si>
  <si>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</si>
  <si>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</si>
  <si>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</si>
  <si>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</si>
  <si>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</si>
  <si>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</si>
  <si>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</si>
  <si>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</si>
  <si>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</si>
  <si>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</si>
  <si>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</si>
  <si>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</si>
  <si>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</si>
  <si>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</si>
  <si>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</si>
  <si>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</si>
  <si>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</si>
  <si>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</si>
  <si>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</si>
  <si>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</si>
  <si>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</si>
  <si>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</si>
  <si>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</si>
  <si>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</si>
  <si>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</si>
  <si>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</si>
  <si>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</si>
  <si>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</si>
  <si>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</si>
  <si>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</si>
  <si>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</si>
  <si>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</si>
  <si>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</si>
  <si>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</si>
  <si>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</si>
  <si>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</si>
  <si>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</si>
  <si>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</si>
  <si>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</si>
  <si>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</si>
  <si>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</si>
  <si>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</si>
  <si>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</si>
  <si>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</si>
  <si>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</si>
  <si>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</si>
  <si>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</si>
  <si>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</si>
  <si>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</si>
  <si>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</si>
  <si>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</si>
  <si>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</si>
  <si>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</si>
  <si>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</si>
  <si>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</si>
  <si>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</si>
  <si>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</si>
  <si>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</si>
  <si>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</si>
  <si>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</si>
  <si>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</si>
  <si>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</si>
  <si>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</si>
  <si>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</si>
  <si>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</si>
  <si>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</si>
  <si>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</si>
  <si>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</si>
  <si>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</si>
  <si>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</si>
  <si>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</si>
  <si>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</si>
  <si>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</si>
  <si>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</si>
  <si>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</si>
  <si>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</si>
  <si>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</si>
  <si>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</si>
  <si>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</si>
  <si>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</si>
  <si>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</si>
  <si>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</si>
  <si>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</si>
  <si>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</si>
  <si>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</si>
  <si>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</si>
  <si>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</si>
  <si>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</si>
  <si>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</si>
  <si>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</si>
  <si>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</si>
  <si>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</si>
  <si>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</si>
  <si>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</si>
  <si>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</si>
  <si>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</si>
  <si>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</si>
  <si>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</si>
  <si>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</si>
  <si>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</si>
  <si>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</si>
  <si>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</si>
  <si>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</si>
  <si>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</si>
  <si>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</si>
  <si>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</si>
  <si>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</si>
  <si>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</si>
  <si>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</si>
  <si>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</si>
  <si>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</si>
  <si>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</si>
  <si>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</si>
  <si>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</si>
  <si>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</si>
  <si>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</si>
  <si>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</si>
  <si>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</si>
  <si>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</si>
  <si>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</si>
  <si>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</si>
  <si>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</si>
  <si>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</si>
  <si>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</si>
  <si>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</si>
  <si>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</si>
  <si>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</si>
  <si>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</si>
  <si>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</si>
  <si>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</si>
  <si>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</si>
  <si>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</si>
  <si>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</si>
  <si>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</si>
  <si>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</si>
  <si>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</si>
  <si>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</si>
  <si>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</si>
  <si>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</si>
  <si>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</si>
  <si>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</si>
  <si>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</si>
  <si>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</si>
  <si>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</si>
  <si>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</si>
  <si>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</si>
  <si>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</si>
  <si>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</si>
  <si>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</si>
  <si>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</si>
  <si>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</si>
  <si>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</si>
  <si>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</si>
  <si>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</si>
  <si>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</si>
  <si>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</si>
  <si>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</si>
  <si>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</si>
  <si>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</si>
  <si>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</si>
  <si>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</si>
  <si>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</si>
  <si>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</si>
  <si>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</si>
  <si>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</si>
  <si>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</si>
  <si>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</si>
  <si>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</si>
  <si>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</si>
  <si>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</si>
  <si>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</si>
  <si>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</si>
  <si>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</si>
  <si>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</si>
  <si>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</si>
  <si>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</si>
  <si>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</si>
  <si>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</si>
  <si>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</si>
  <si>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</si>
  <si>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</si>
  <si>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</si>
  <si>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</si>
  <si>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</si>
  <si>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</si>
  <si>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</si>
  <si>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</si>
  <si>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</si>
  <si>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</si>
  <si>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</si>
  <si>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</si>
  <si>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</si>
  <si>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</si>
  <si>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</si>
  <si>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</si>
  <si>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</si>
  <si>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</si>
  <si>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</si>
  <si>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</si>
  <si>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</si>
  <si>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</si>
  <si>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</si>
  <si>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</si>
  <si>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</si>
  <si>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</si>
  <si>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</si>
  <si>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</si>
  <si>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</si>
  <si>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</si>
  <si>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</si>
  <si>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</si>
  <si>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</si>
  <si>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</si>
  <si>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</si>
  <si>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</si>
  <si>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</si>
  <si>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</si>
  <si>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</si>
  <si>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</si>
  <si>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</si>
  <si>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</si>
  <si>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</si>
  <si>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</si>
  <si>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</si>
  <si>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</si>
  <si>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</si>
  <si>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</si>
  <si>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</si>
  <si>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</si>
  <si>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</si>
  <si>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</si>
  <si>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</si>
  <si>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</si>
  <si>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</si>
  <si>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</si>
  <si>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</si>
  <si>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</si>
  <si>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</si>
  <si>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</si>
  <si>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</si>
  <si>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</si>
  <si>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</si>
  <si>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</si>
  <si>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</si>
  <si>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</si>
  <si>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</si>
  <si>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</si>
  <si>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</si>
  <si>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</si>
  <si>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</si>
  <si>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</si>
  <si>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</si>
  <si>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</si>
  <si>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</si>
  <si>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</si>
  <si>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</si>
  <si>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</si>
  <si>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</si>
  <si>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</si>
  <si>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</si>
  <si>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</si>
  <si>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</si>
  <si>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</si>
  <si>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</si>
  <si>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</si>
  <si>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</si>
  <si>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</si>
  <si>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</si>
  <si>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</si>
  <si>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</si>
  <si>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</si>
  <si>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</si>
  <si>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</si>
  <si>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</si>
  <si>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</si>
  <si>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</si>
  <si>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</si>
  <si>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</si>
  <si>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</si>
  <si>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</si>
  <si>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</si>
  <si>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</si>
  <si>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</si>
  <si>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</si>
  <si>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</si>
  <si>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</si>
  <si>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</si>
  <si>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</si>
  <si>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</si>
  <si>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</si>
  <si>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</si>
  <si>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</si>
  <si>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</si>
  <si>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</si>
  <si>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</si>
  <si>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</si>
  <si>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</si>
  <si>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</si>
  <si>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</si>
  <si>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</si>
  <si>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</si>
  <si>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</si>
  <si>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</si>
  <si>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</si>
  <si>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</si>
  <si>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</si>
  <si>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</si>
  <si>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</si>
  <si>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</si>
  <si>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</si>
  <si>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</si>
  <si>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</si>
  <si>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</si>
  <si>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</si>
  <si>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</si>
  <si>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</si>
  <si>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</si>
  <si>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</si>
  <si>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</si>
  <si>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</si>
  <si>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</si>
  <si>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</si>
  <si>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</si>
  <si>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</si>
  <si>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</si>
  <si>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</si>
  <si>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</si>
  <si>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</si>
  <si>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</si>
  <si>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</si>
  <si>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</si>
  <si>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</si>
  <si>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</si>
  <si>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</si>
  <si>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</si>
  <si>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</si>
  <si>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</si>
  <si>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</si>
  <si>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</si>
  <si>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</si>
  <si>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</si>
  <si>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</si>
  <si>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</si>
  <si>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</si>
  <si>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</si>
  <si>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</si>
  <si>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</si>
  <si>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</si>
  <si>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</si>
  <si>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</si>
  <si>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</si>
  <si>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</si>
  <si>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</si>
  <si>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</si>
  <si>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</si>
  <si>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</si>
  <si>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</si>
  <si>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</si>
  <si>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</si>
  <si>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</si>
  <si>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</si>
  <si>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</si>
  <si>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</si>
  <si>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</si>
  <si>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</si>
  <si>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</si>
  <si>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</si>
  <si>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</si>
  <si>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</si>
  <si>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</si>
  <si>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</si>
  <si>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</si>
  <si>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</si>
  <si>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</si>
  <si>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</si>
  <si>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</si>
  <si>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</si>
  <si>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</si>
  <si>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</si>
  <si>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</si>
  <si>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</si>
  <si>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</si>
  <si>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</si>
  <si>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</si>
  <si>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</si>
  <si>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</si>
  <si>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</si>
  <si>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</si>
  <si>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</si>
  <si>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</si>
  <si>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</si>
  <si>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</si>
  <si>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</si>
  <si>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</si>
  <si>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</si>
  <si>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</si>
  <si>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</si>
  <si>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</si>
  <si>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</si>
  <si>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</si>
  <si>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</si>
  <si>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</si>
  <si>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</si>
  <si>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</si>
  <si>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</si>
  <si>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</si>
  <si>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</si>
  <si>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</si>
  <si>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</si>
  <si>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</si>
  <si>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</si>
  <si>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</si>
  <si>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</si>
  <si>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</si>
  <si>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</si>
  <si>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</si>
  <si>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</si>
  <si>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</si>
  <si>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</si>
  <si>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</si>
  <si>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</si>
  <si>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</si>
  <si>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</si>
  <si>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</si>
  <si>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</si>
  <si>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</si>
  <si>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</si>
  <si>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</si>
  <si>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</si>
  <si>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</si>
  <si>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</si>
  <si>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</si>
  <si>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</si>
  <si>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</si>
  <si>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</si>
  <si>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</si>
  <si>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</si>
  <si>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</si>
  <si>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</si>
  <si>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</si>
  <si>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</si>
  <si>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</si>
  <si>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</si>
  <si>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</si>
  <si>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</si>
  <si>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</si>
  <si>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</si>
  <si>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</si>
  <si>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</si>
  <si>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</si>
  <si>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</si>
  <si>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</si>
  <si>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</si>
  <si>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</si>
  <si>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</si>
  <si>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</si>
  <si>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</si>
  <si>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</si>
  <si>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</si>
  <si>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</si>
  <si>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</si>
  <si>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</si>
  <si>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</si>
  <si>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</si>
  <si>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</si>
  <si>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</si>
  <si>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</si>
  <si>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</si>
  <si>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</si>
  <si>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</si>
  <si>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</si>
  <si>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</si>
  <si>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</si>
  <si>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</si>
  <si>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</si>
  <si>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</si>
  <si>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</si>
  <si>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</si>
  <si>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</si>
  <si>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</si>
  <si>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</si>
  <si>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</si>
  <si>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</si>
  <si>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</si>
  <si>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</si>
  <si>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</si>
  <si>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</si>
  <si>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</si>
  <si>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</si>
  <si>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</si>
  <si>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</si>
  <si>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</si>
  <si>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</si>
  <si>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</si>
  <si>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</si>
  <si>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</si>
  <si>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</si>
  <si>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</si>
  <si>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</si>
  <si>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</si>
  <si>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</si>
  <si>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</si>
  <si>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</si>
  <si>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</si>
  <si>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</si>
  <si>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</si>
  <si>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</si>
  <si>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</si>
  <si>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</si>
  <si>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</si>
  <si>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</si>
  <si>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</si>
  <si>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</si>
  <si>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</si>
  <si>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</si>
  <si>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</si>
  <si>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</si>
  <si>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</si>
  <si>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</si>
  <si>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</si>
  <si>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</si>
  <si>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</si>
  <si>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</si>
  <si>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</si>
  <si>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</si>
  <si>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</si>
  <si>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</si>
  <si>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</si>
  <si>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</si>
  <si>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</si>
  <si>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</si>
  <si>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</si>
  <si>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</si>
  <si>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</si>
  <si>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</si>
  <si>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</si>
  <si>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</si>
  <si>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</si>
  <si>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</si>
  <si>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</si>
  <si>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</si>
  <si>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</si>
  <si>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</si>
  <si>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</si>
  <si>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</si>
  <si>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</si>
  <si>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</si>
  <si>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</si>
  <si>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</si>
  <si>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</si>
  <si>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</si>
  <si>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</si>
  <si>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</si>
  <si>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</si>
  <si>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</si>
  <si>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</si>
  <si>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</si>
  <si>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</si>
  <si>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</si>
  <si>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</si>
  <si>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</si>
  <si>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</si>
  <si>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</si>
  <si>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</si>
  <si>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</si>
  <si>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</si>
  <si>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</si>
  <si>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</si>
  <si>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</si>
  <si>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</si>
  <si>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</si>
  <si>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</si>
  <si>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</si>
  <si>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</si>
  <si>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</si>
  <si>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</si>
  <si>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</si>
  <si>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</si>
  <si>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</si>
  <si>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</si>
  <si>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</si>
  <si>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</si>
  <si>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</si>
  <si>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</si>
  <si>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</si>
  <si>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</si>
  <si>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</si>
  <si>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</si>
  <si>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</si>
  <si>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</si>
  <si>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</si>
  <si>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</si>
  <si>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</si>
  <si>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</si>
  <si>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</si>
  <si>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</si>
  <si>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</si>
  <si>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</si>
  <si>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</si>
  <si>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</si>
  <si>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</si>
  <si>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</si>
  <si>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</si>
  <si>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</si>
  <si>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</si>
  <si>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</si>
  <si>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</si>
  <si>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</si>
  <si>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</si>
  <si>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</si>
  <si>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</si>
  <si>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</si>
  <si>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</si>
  <si>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</si>
  <si>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</si>
  <si>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</si>
  <si>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</si>
  <si>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</si>
  <si>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</si>
  <si>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</si>
  <si>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</si>
  <si>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</si>
  <si>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</si>
  <si>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</si>
  <si>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</si>
  <si>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</si>
  <si>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</si>
  <si>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</si>
  <si>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</si>
  <si>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</si>
  <si>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</si>
  <si>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</si>
  <si>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</si>
  <si>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</si>
  <si>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</si>
  <si>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</si>
  <si>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</si>
  <si>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</si>
  <si>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</si>
  <si>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</si>
  <si>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</si>
  <si>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</si>
  <si>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</si>
  <si>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</si>
  <si>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</si>
  <si>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</si>
  <si>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</si>
  <si>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</si>
  <si>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</si>
  <si>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</si>
  <si>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</si>
  <si>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</si>
  <si>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</si>
  <si>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</si>
  <si>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</si>
  <si>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</si>
  <si>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</si>
  <si>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</si>
  <si>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</si>
  <si>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</si>
  <si>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</si>
  <si>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</si>
  <si>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</si>
  <si>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</si>
  <si>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</si>
  <si>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</si>
  <si>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</si>
  <si>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</si>
  <si>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</si>
  <si>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</si>
  <si>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</si>
  <si>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</si>
  <si>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</si>
  <si>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</si>
  <si>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</si>
  <si>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</si>
  <si>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</si>
  <si>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</si>
  <si>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</si>
  <si>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</si>
  <si>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</si>
  <si>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</si>
  <si>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</si>
  <si>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</si>
  <si>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</si>
  <si>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</si>
  <si>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</si>
  <si>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</si>
  <si>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</si>
  <si>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</si>
  <si>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</si>
  <si>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</si>
  <si>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</si>
  <si>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</si>
  <si>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</si>
  <si>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</si>
  <si>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</si>
  <si>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</si>
  <si>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</si>
  <si>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</si>
  <si>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</si>
  <si>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</si>
  <si>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</si>
  <si>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</si>
  <si>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</si>
  <si>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</si>
  <si>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</si>
  <si>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</si>
  <si>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</si>
  <si>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</si>
  <si>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</si>
  <si>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</si>
  <si>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</si>
  <si>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</si>
  <si>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</si>
  <si>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</si>
  <si>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</si>
  <si>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</si>
  <si>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</si>
  <si>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</si>
  <si>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</si>
  <si>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</si>
  <si>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</si>
  <si>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</si>
  <si>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</si>
  <si>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</si>
  <si>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</si>
  <si>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</si>
  <si>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</si>
  <si>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</si>
  <si>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</si>
  <si>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</si>
  <si>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</si>
  <si>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</si>
  <si>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</si>
  <si>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</si>
  <si>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</si>
  <si>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</si>
  <si>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</si>
  <si>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</si>
  <si>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</si>
  <si>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</si>
  <si>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</si>
  <si>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</si>
  <si>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</si>
  <si>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</si>
  <si>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</si>
  <si>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</si>
  <si>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</si>
  <si>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</si>
  <si>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</si>
  <si>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</si>
  <si>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</si>
  <si>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</si>
  <si>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</si>
  <si>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</si>
  <si>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</si>
  <si>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</si>
  <si>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</si>
  <si>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</si>
  <si>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</si>
  <si>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</si>
  <si>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</si>
  <si>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</si>
  <si>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</si>
  <si>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</si>
  <si>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</si>
  <si>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</si>
  <si>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</si>
  <si>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</si>
  <si>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</si>
  <si>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</si>
  <si>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</si>
  <si>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</si>
  <si>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</si>
  <si>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</si>
  <si>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</si>
  <si>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</si>
  <si>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</si>
  <si>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</si>
  <si>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</si>
  <si>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</si>
  <si>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</si>
  <si>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</si>
  <si>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</si>
  <si>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</si>
  <si>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</si>
  <si>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</si>
  <si>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</si>
  <si>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</si>
  <si>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</si>
  <si>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</si>
  <si>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</si>
  <si>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</si>
  <si>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</si>
  <si>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</si>
  <si>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</si>
  <si>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</si>
  <si>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</si>
  <si>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</si>
  <si>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</si>
  <si>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</si>
  <si>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</si>
  <si>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</si>
  <si>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</si>
  <si>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</si>
  <si>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</si>
  <si>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</si>
  <si>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</si>
  <si>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</si>
  <si>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</si>
  <si>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</si>
  <si>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</si>
  <si>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</si>
  <si>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</si>
  <si>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</si>
  <si>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</si>
  <si>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</si>
  <si>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</si>
  <si>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</si>
  <si>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</si>
  <si>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</si>
  <si>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</si>
  <si>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</si>
  <si>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</si>
  <si>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</si>
  <si>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</si>
  <si>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</si>
  <si>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</si>
  <si>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</si>
  <si>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</si>
  <si>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</si>
  <si>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</si>
  <si>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</si>
  <si>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</si>
  <si>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</si>
  <si>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</si>
  <si>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</si>
  <si>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</si>
  <si>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</si>
  <si>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</si>
  <si>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</si>
  <si>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</si>
  <si>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</si>
  <si>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</si>
  <si>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</si>
  <si>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</si>
  <si>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</si>
  <si>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</si>
  <si>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</si>
  <si>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</si>
  <si>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</si>
  <si>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</si>
  <si>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</si>
  <si>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</si>
  <si>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</si>
  <si>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</si>
  <si>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</si>
  <si>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</si>
  <si>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</si>
  <si>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</si>
  <si>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</si>
  <si>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</si>
  <si>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</si>
  <si>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</si>
  <si>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</si>
  <si>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</si>
  <si>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</si>
  <si>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</si>
  <si>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</si>
  <si>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</si>
  <si>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</si>
  <si>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</si>
  <si>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</si>
  <si>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</si>
  <si>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</si>
  <si>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</si>
  <si>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</si>
  <si>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</si>
  <si>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</si>
  <si>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</si>
  <si>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</si>
  <si>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</si>
  <si>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</si>
  <si>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</si>
  <si>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</si>
  <si>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</si>
  <si>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</si>
  <si>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</si>
  <si>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</si>
  <si>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</si>
  <si>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</si>
  <si>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</si>
  <si>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</si>
  <si>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</si>
  <si>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</si>
  <si>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</si>
  <si>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</si>
  <si>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</si>
  <si>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</si>
  <si>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</si>
  <si>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</si>
  <si>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</si>
  <si>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</si>
  <si>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</si>
  <si>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</si>
  <si>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</si>
  <si>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</si>
  <si>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</si>
  <si>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</si>
  <si>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</si>
  <si>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</si>
  <si>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</si>
  <si>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</si>
  <si>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</si>
  <si>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</si>
  <si>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</si>
  <si>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</si>
  <si>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</si>
  <si>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</si>
  <si>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</si>
  <si>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</si>
  <si>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</si>
  <si>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</si>
  <si>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</si>
  <si>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</si>
  <si>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</si>
  <si>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</si>
  <si>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</si>
  <si>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</si>
  <si>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</si>
  <si>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</si>
  <si>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</si>
  <si>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</si>
  <si>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</si>
  <si>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</si>
  <si>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</si>
  <si>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</si>
  <si>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</si>
  <si>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</si>
  <si>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</si>
  <si>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</si>
  <si>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</si>
  <si>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</si>
  <si>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</si>
  <si>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</si>
  <si>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</si>
  <si>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</si>
  <si>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</si>
  <si>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</si>
  <si>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</si>
  <si>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</si>
  <si>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</si>
  <si>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</si>
  <si>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</si>
  <si>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</si>
  <si>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</si>
  <si>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</si>
  <si>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</si>
  <si>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</si>
  <si>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</si>
  <si>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</si>
  <si>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</si>
  <si>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</si>
  <si>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</si>
  <si>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</si>
  <si>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</si>
  <si>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</si>
  <si>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</si>
  <si>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</si>
  <si>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</si>
  <si>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</si>
  <si>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</si>
  <si>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</si>
  <si>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</si>
  <si>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</si>
  <si>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</si>
  <si>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</si>
  <si>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</si>
  <si>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</si>
  <si>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</si>
  <si>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</si>
  <si>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</si>
  <si>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</si>
  <si>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</si>
  <si>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</si>
  <si>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</si>
  <si>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</si>
  <si>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</si>
  <si>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</si>
  <si>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</si>
  <si>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</si>
  <si>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</si>
  <si>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</si>
  <si>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</si>
  <si>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</si>
  <si>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</si>
  <si>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</si>
  <si>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</si>
  <si>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</si>
  <si>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</si>
  <si>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</si>
  <si>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</si>
  <si>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</si>
  <si>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</si>
  <si>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</si>
  <si>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</si>
  <si>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</si>
  <si>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</si>
  <si>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</si>
  <si>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</si>
  <si>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</si>
  <si>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</si>
  <si>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</si>
  <si>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</si>
  <si>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</si>
  <si>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</si>
  <si>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</si>
  <si>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</si>
  <si>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</si>
  <si>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</si>
  <si>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</si>
  <si>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</si>
  <si>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</si>
  <si>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</si>
  <si>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</si>
  <si>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</si>
  <si>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</si>
  <si>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</si>
  <si>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</si>
  <si>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</si>
  <si>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</si>
  <si>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</si>
  <si>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</si>
  <si>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</si>
  <si>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</si>
  <si>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</si>
  <si>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</si>
  <si>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</si>
  <si>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</si>
  <si>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</si>
  <si>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</si>
  <si>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</si>
  <si>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</si>
  <si>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</si>
  <si>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</si>
  <si>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</si>
  <si>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</si>
  <si>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</si>
  <si>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</si>
  <si>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</si>
  <si>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</si>
  <si>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</si>
  <si>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</si>
  <si>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</si>
  <si>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</si>
  <si>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</si>
  <si>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</si>
  <si>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</si>
  <si>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</si>
  <si>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</si>
  <si>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</si>
  <si>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</si>
  <si>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</si>
  <si>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</si>
  <si>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</si>
  <si>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</si>
  <si>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</si>
  <si>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</si>
  <si>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</si>
  <si>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</si>
  <si>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</si>
  <si>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</si>
  <si>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</si>
  <si>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</si>
  <si>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</si>
  <si>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</si>
  <si>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</si>
  <si>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</si>
  <si>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</si>
  <si>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</si>
  <si>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</si>
  <si>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</si>
  <si>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</si>
  <si>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</si>
  <si>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</si>
  <si>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</si>
  <si>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</si>
  <si>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</si>
  <si>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</si>
  <si>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</si>
  <si>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</si>
  <si>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</si>
  <si>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</si>
  <si>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</si>
  <si>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</si>
  <si>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</si>
  <si>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</si>
  <si>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</si>
  <si>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</si>
  <si>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</si>
  <si>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</si>
  <si>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</si>
  <si>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</si>
  <si>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</si>
  <si>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</si>
  <si>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</si>
  <si>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</si>
  <si>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</si>
  <si>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</si>
  <si>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</si>
  <si>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</si>
  <si>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</si>
  <si>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</si>
  <si>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</si>
  <si>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</si>
  <si>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</si>
  <si>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</si>
  <si>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</si>
  <si>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</si>
  <si>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</si>
  <si>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</si>
  <si>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</si>
  <si>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</si>
  <si>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</si>
  <si>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</si>
  <si>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</si>
  <si>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</si>
  <si>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</si>
  <si>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</si>
  <si>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</si>
  <si>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</si>
  <si>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</si>
  <si>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</si>
  <si>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</si>
  <si>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</si>
  <si>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</si>
  <si>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</si>
  <si>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</si>
  <si>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</si>
  <si>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</si>
  <si>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</si>
  <si>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</si>
  <si>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</si>
  <si>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</si>
  <si>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</si>
  <si>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</si>
  <si>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</si>
  <si>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</si>
  <si>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</si>
  <si>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</si>
  <si>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</si>
  <si>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</si>
  <si>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</si>
  <si>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</si>
  <si>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</si>
  <si>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</si>
  <si>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</si>
  <si>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</si>
  <si>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</si>
  <si>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</si>
  <si>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</si>
  <si>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</si>
  <si>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</si>
  <si>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</si>
  <si>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</si>
  <si>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</si>
  <si>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</si>
  <si>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</si>
  <si>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</si>
  <si>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</si>
  <si>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</si>
  <si>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</si>
  <si>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</si>
  <si>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</si>
  <si>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</si>
  <si>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</si>
  <si>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</si>
  <si>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</si>
  <si>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</si>
  <si>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</si>
  <si>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</si>
  <si>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</si>
  <si>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</si>
  <si>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</si>
  <si>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</si>
  <si>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</si>
  <si>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</si>
  <si>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</si>
  <si>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</si>
  <si>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</si>
  <si>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</si>
  <si>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</si>
  <si>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</si>
  <si>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</si>
  <si>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</si>
  <si>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</si>
  <si>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</si>
  <si>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</si>
  <si>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</si>
  <si>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</si>
  <si>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</si>
  <si>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</si>
  <si>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</si>
  <si>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</si>
  <si>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</si>
  <si>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</si>
  <si>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</si>
  <si>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</si>
  <si>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</si>
  <si>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</si>
  <si>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</si>
  <si>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</si>
  <si>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</si>
  <si>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</si>
  <si>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</si>
  <si>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</si>
  <si>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</si>
  <si>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</si>
  <si>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</si>
  <si>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</si>
  <si>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</si>
  <si>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</si>
  <si>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</si>
  <si>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</si>
  <si>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</si>
  <si>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</si>
  <si>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</si>
  <si>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</si>
  <si>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</si>
  <si>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</si>
  <si>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</si>
  <si>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</si>
  <si>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</si>
  <si>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</si>
  <si>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</si>
  <si>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</si>
  <si>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</si>
  <si>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</si>
  <si>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</si>
  <si>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</si>
  <si>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</si>
  <si>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</si>
  <si>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</si>
  <si>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</si>
  <si>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</si>
  <si>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</si>
  <si>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</si>
  <si>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</si>
  <si>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</si>
  <si>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</si>
  <si>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</si>
  <si>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</si>
  <si>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</si>
  <si>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</si>
  <si>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</si>
  <si>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</si>
  <si>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</si>
  <si>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</si>
  <si>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</si>
  <si>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</si>
  <si>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</si>
  <si>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</si>
  <si>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</si>
  <si>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</si>
  <si>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</si>
  <si>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</si>
  <si>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</si>
  <si>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</si>
  <si>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</si>
  <si>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</si>
  <si>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</si>
  <si>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</si>
  <si>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</si>
  <si>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</si>
  <si>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</si>
  <si>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</si>
  <si>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</si>
  <si>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</si>
  <si>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</si>
  <si>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</si>
  <si>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</si>
  <si>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</si>
  <si>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</si>
  <si>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</si>
  <si>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</si>
  <si>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</si>
  <si>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</si>
  <si>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</si>
  <si>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</si>
  <si>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</si>
  <si>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</si>
  <si>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</si>
  <si>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</si>
  <si>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</si>
  <si>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</si>
  <si>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</si>
  <si>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</si>
  <si>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</si>
  <si>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</si>
  <si>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</si>
  <si>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</si>
  <si>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</si>
  <si>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</si>
  <si>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</si>
  <si>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</si>
  <si>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</si>
  <si>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</si>
  <si>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</si>
  <si>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</si>
  <si>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</si>
  <si>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</si>
  <si>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</si>
  <si>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</si>
  <si>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</si>
  <si>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</si>
  <si>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</si>
  <si>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</si>
  <si>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</si>
  <si>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</si>
  <si>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</si>
  <si>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</si>
  <si>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</si>
  <si>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</si>
  <si>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</si>
  <si>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</si>
  <si>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</si>
  <si>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</si>
  <si>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</si>
  <si>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</si>
  <si>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</si>
  <si>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</si>
  <si>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</si>
  <si>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</si>
  <si>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</si>
  <si>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</si>
  <si>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</si>
  <si>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</si>
  <si>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</si>
  <si>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</si>
  <si>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</si>
  <si>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</si>
  <si>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</si>
  <si>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</si>
  <si>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</si>
  <si>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</si>
  <si>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</si>
  <si>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</si>
  <si>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</si>
  <si>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</si>
  <si>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</si>
  <si>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</si>
  <si>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</si>
  <si>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</si>
  <si>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</si>
  <si>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</si>
  <si>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</si>
  <si>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</si>
  <si>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</si>
  <si>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</si>
  <si>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</si>
  <si>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</si>
  <si>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</si>
  <si>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</si>
  <si>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</si>
  <si>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</si>
  <si>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</si>
  <si>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</si>
  <si>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</si>
  <si>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</si>
  <si>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</si>
  <si>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</si>
  <si>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</si>
  <si>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</si>
  <si>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</si>
  <si>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</si>
  <si>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</si>
  <si>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</si>
  <si>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</si>
  <si>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</si>
  <si>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</si>
  <si>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</si>
  <si>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</si>
  <si>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</si>
  <si>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</si>
  <si>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</si>
  <si>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</si>
  <si>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</si>
  <si>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</si>
  <si>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</si>
  <si>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</si>
  <si>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</si>
  <si>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</si>
  <si>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</si>
  <si>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</si>
  <si>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</si>
  <si>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</si>
  <si>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</si>
  <si>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</si>
  <si>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</si>
  <si>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</si>
  <si>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</si>
  <si>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</si>
  <si>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</si>
  <si>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</si>
  <si>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</si>
  <si>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</si>
  <si>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</si>
  <si>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</si>
  <si>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</si>
  <si>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</si>
  <si>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</si>
  <si>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</si>
  <si>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</si>
  <si>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</si>
  <si>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</si>
  <si>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</si>
  <si>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</si>
  <si>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</si>
  <si>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</si>
  <si>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</si>
  <si>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</si>
  <si>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</si>
  <si>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</si>
  <si>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</si>
  <si>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</si>
  <si>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</si>
  <si>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</si>
  <si>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</si>
  <si>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</si>
  <si>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</si>
  <si>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</si>
  <si>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</si>
  <si>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</si>
  <si>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</si>
  <si>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</si>
  <si>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</si>
  <si>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</si>
  <si>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</si>
  <si>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</si>
  <si>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</si>
  <si>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</si>
  <si>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</si>
  <si>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</si>
  <si>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</si>
  <si>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</si>
  <si>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</si>
  <si>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</si>
  <si>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</si>
  <si>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</si>
  <si>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</si>
  <si>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</si>
  <si>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</si>
  <si>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</si>
  <si>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</si>
  <si>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</si>
  <si>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</si>
  <si>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</si>
  <si>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</si>
  <si>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</si>
  <si>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</si>
  <si>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</si>
  <si>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</si>
  <si>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</si>
  <si>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</si>
  <si>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</si>
  <si>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</si>
  <si>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</si>
  <si>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</si>
  <si>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</si>
  <si>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</si>
  <si>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</si>
  <si>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</si>
  <si>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</si>
  <si>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</si>
  <si>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</si>
  <si>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</si>
  <si>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</si>
  <si>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</si>
  <si>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</si>
  <si>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</si>
  <si>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</si>
  <si>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</si>
  <si>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</si>
  <si>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</si>
  <si>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</si>
  <si>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</si>
  <si>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</si>
  <si>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</si>
  <si>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</si>
  <si>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</si>
  <si>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</si>
  <si>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</si>
  <si>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</si>
  <si>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</si>
  <si>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</si>
  <si>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</si>
  <si>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</si>
  <si>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</si>
  <si>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</si>
  <si>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</si>
  <si>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</si>
  <si>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</si>
  <si>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</si>
  <si>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</si>
  <si>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</si>
  <si>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</si>
  <si>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</si>
  <si>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</si>
  <si>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</si>
  <si>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</si>
  <si>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</si>
  <si>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</si>
  <si>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</si>
  <si>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</si>
  <si>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</si>
  <si>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</si>
  <si>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</si>
  <si>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</si>
  <si>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</si>
  <si>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</si>
  <si>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</si>
  <si>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</si>
  <si>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</si>
  <si>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</si>
  <si>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</si>
  <si>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</si>
  <si>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</si>
  <si>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</si>
  <si>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</si>
  <si>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</si>
  <si>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</si>
  <si>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</si>
  <si>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</si>
  <si>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</si>
  <si>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</si>
  <si>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</si>
  <si>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</si>
  <si>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</si>
  <si>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</si>
  <si>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</si>
  <si>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</si>
  <si>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</si>
  <si>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</si>
  <si>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</si>
  <si>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</si>
  <si>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</si>
  <si>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</si>
  <si>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</si>
  <si>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</si>
  <si>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</si>
  <si>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</si>
  <si>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</si>
  <si>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</si>
  <si>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</si>
  <si>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</si>
  <si>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</si>
  <si>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</si>
  <si>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</si>
  <si>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</si>
  <si>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</si>
  <si>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</si>
  <si>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</si>
  <si>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</si>
  <si>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</si>
  <si>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</si>
  <si>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</si>
  <si>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</si>
  <si>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</si>
  <si>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</si>
  <si>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</si>
  <si>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</si>
  <si>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</si>
  <si>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</si>
  <si>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</si>
  <si>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</si>
  <si>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</si>
  <si>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</si>
  <si>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</si>
  <si>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</si>
  <si>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</si>
  <si>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</si>
  <si>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</si>
  <si>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</si>
  <si>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</si>
  <si>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</si>
  <si>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</si>
  <si>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</si>
  <si>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</si>
  <si>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</si>
  <si>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</si>
  <si>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</si>
  <si>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</si>
  <si>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</si>
  <si>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</si>
  <si>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</si>
  <si>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</si>
  <si>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</si>
  <si>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</si>
  <si>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</si>
  <si>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</si>
  <si>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</si>
  <si>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</si>
  <si>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</si>
  <si>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</si>
  <si>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</si>
  <si>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</si>
  <si>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</si>
  <si>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</si>
  <si>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</si>
  <si>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</si>
  <si>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</si>
  <si>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</si>
  <si>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</si>
  <si>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</si>
  <si>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</si>
  <si>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</si>
  <si>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</si>
  <si>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</si>
  <si>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</si>
  <si>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</si>
  <si>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</si>
  <si>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</si>
  <si>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</si>
  <si>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</si>
  <si>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</si>
  <si>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</si>
  <si>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</si>
  <si>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</si>
  <si>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</si>
  <si>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</si>
  <si>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</si>
  <si>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</si>
  <si>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</si>
  <si>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</si>
  <si>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</si>
  <si>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</si>
  <si>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</si>
  <si>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</si>
  <si>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</si>
  <si>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</si>
  <si>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</si>
  <si>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</si>
  <si>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</si>
  <si>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</si>
  <si>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</si>
  <si>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</si>
  <si>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</si>
  <si>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</si>
  <si>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</si>
  <si>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</si>
  <si>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</si>
  <si>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</si>
  <si>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</si>
  <si>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</si>
  <si>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</si>
  <si>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</si>
  <si>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</si>
  <si>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</si>
  <si>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</si>
  <si>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</si>
  <si>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</si>
  <si>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</si>
  <si>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</si>
  <si>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</si>
  <si>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</si>
  <si>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</si>
  <si>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</si>
  <si>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</si>
  <si>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</si>
  <si>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</si>
  <si>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</si>
  <si>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</si>
  <si>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</si>
  <si>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</si>
  <si>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</si>
  <si>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</si>
  <si>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</si>
  <si>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</si>
  <si>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</si>
  <si>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</si>
  <si>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</si>
  <si>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</si>
  <si>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</si>
  <si>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</si>
  <si>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</si>
  <si>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</si>
  <si>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</si>
  <si>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</si>
  <si>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</si>
  <si>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</si>
  <si>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</si>
  <si>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</si>
  <si>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</si>
  <si>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</si>
  <si>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</si>
  <si>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</si>
  <si>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</si>
  <si>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</si>
  <si>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</si>
  <si>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</si>
  <si>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</si>
  <si>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</si>
  <si>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</si>
  <si>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</si>
  <si>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</si>
  <si>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</si>
  <si>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</si>
  <si>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</si>
  <si>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</si>
  <si>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</si>
  <si>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</si>
  <si>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</si>
  <si>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</si>
  <si>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</si>
  <si>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</si>
  <si>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</si>
  <si>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</si>
  <si>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</si>
  <si>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</si>
  <si>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</si>
  <si>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</si>
  <si>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</si>
  <si>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</si>
  <si>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</si>
  <si>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</si>
  <si>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</si>
  <si>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</si>
  <si>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</si>
  <si>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</si>
  <si>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</si>
  <si>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</si>
  <si>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</si>
  <si>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</si>
  <si>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</si>
  <si>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</si>
  <si>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</si>
  <si>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</si>
  <si>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</si>
  <si>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</si>
  <si>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</si>
  <si>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</si>
  <si>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</si>
  <si>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</si>
  <si>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</si>
  <si>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</si>
  <si>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</si>
  <si>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</si>
  <si>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</si>
  <si>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</si>
  <si>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</si>
  <si>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</si>
  <si>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</si>
  <si>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</si>
  <si>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</si>
  <si>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</si>
  <si>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</si>
  <si>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</si>
  <si>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</si>
  <si>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</si>
  <si>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</si>
  <si>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</si>
  <si>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</si>
  <si>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</si>
  <si>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</si>
  <si>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</si>
  <si>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</si>
  <si>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</si>
  <si>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</si>
  <si>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</si>
  <si>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</si>
  <si>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</si>
  <si>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</si>
  <si>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</si>
  <si>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</si>
  <si>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</si>
  <si>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</si>
  <si>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</si>
  <si>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</si>
  <si>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</si>
  <si>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</si>
  <si>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</si>
  <si>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</si>
  <si>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</si>
  <si>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</si>
  <si>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</si>
  <si>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</si>
  <si>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</si>
  <si>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</si>
  <si>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</si>
  <si>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</si>
  <si>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</si>
  <si>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</si>
  <si>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</si>
  <si>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</si>
  <si>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</si>
  <si>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</si>
  <si>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</si>
  <si>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</si>
  <si>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</si>
  <si>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</si>
  <si>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</si>
  <si>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</si>
  <si>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</si>
  <si>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</si>
  <si>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</si>
  <si>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</si>
  <si>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</si>
  <si>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</si>
  <si>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</si>
  <si>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</si>
  <si>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</si>
  <si>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</si>
  <si>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</si>
  <si>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</si>
  <si>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</si>
  <si>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</si>
  <si>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</si>
  <si>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</si>
  <si>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</si>
  <si>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</si>
  <si>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</si>
  <si>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</si>
  <si>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</si>
  <si>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</si>
  <si>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</si>
  <si>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</si>
  <si>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</si>
  <si>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</si>
  <si>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</si>
  <si>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</si>
  <si>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</si>
  <si>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</si>
  <si>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</si>
  <si>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</si>
  <si>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</si>
  <si>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</si>
  <si>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</si>
  <si>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</si>
  <si>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</si>
  <si>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</si>
  <si>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</si>
  <si>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</si>
  <si>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</si>
  <si>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</si>
  <si>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</si>
  <si>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</si>
  <si>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</si>
  <si>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</si>
  <si>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</si>
  <si>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</si>
  <si>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</si>
  <si>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</si>
  <si>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</si>
  <si>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</si>
  <si>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</si>
  <si>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</si>
  <si>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</si>
  <si>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</si>
  <si>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</si>
  <si>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</si>
  <si>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</si>
  <si>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</si>
  <si>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</si>
  <si>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</si>
  <si>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</si>
  <si>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</si>
  <si>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</si>
  <si>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</si>
  <si>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</si>
  <si>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</si>
  <si>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</si>
  <si>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</si>
  <si>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</si>
  <si>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</si>
  <si>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</si>
  <si>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</si>
  <si>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</si>
  <si>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</si>
  <si>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</si>
  <si>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</si>
  <si>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</si>
  <si>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</si>
  <si>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</si>
  <si>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</si>
  <si>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</si>
  <si>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</si>
  <si>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</si>
  <si>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</si>
  <si>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</si>
  <si>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</si>
  <si>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</si>
  <si>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</si>
  <si>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</si>
  <si>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</si>
  <si>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</si>
  <si>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</si>
  <si>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</si>
  <si>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</si>
  <si>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</si>
  <si>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</si>
  <si>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</si>
  <si>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</si>
  <si>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</si>
  <si>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</si>
  <si>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</si>
  <si>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</si>
  <si>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</si>
  <si>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</si>
  <si>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</si>
  <si>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</si>
  <si>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</si>
  <si>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</si>
  <si>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</si>
  <si>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</si>
  <si>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</si>
  <si>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</si>
  <si>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</si>
  <si>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</si>
  <si>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</si>
  <si>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</si>
  <si>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</si>
  <si>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</si>
  <si>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</si>
  <si>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</si>
  <si>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</si>
  <si>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</si>
  <si>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</si>
  <si>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</si>
  <si>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</si>
  <si>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</si>
  <si>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</si>
  <si>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</si>
  <si>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</si>
  <si>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</si>
  <si>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</si>
  <si>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</si>
  <si>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</si>
  <si>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</si>
  <si>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</si>
  <si>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</si>
  <si>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</si>
  <si>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</si>
  <si>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</si>
  <si>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</si>
  <si>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</si>
  <si>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</si>
  <si>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</si>
  <si>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</si>
  <si>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</si>
  <si>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</si>
  <si>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</si>
  <si>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</si>
  <si>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</si>
  <si>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</si>
  <si>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</si>
  <si>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</si>
  <si>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</si>
  <si>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</si>
  <si>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</si>
  <si>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</si>
  <si>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</si>
  <si>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</si>
  <si>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</si>
  <si>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</si>
  <si>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</si>
  <si>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</si>
  <si>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</si>
  <si>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</si>
  <si>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</si>
  <si>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</si>
  <si>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</si>
  <si>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</si>
  <si>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</si>
  <si>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</si>
  <si>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</si>
  <si>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</si>
  <si>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</si>
  <si>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</si>
  <si>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</si>
  <si>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</si>
  <si>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</si>
  <si>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</si>
  <si>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</si>
  <si>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</si>
  <si>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</si>
  <si>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</si>
  <si>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</si>
  <si>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</si>
  <si>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</si>
  <si>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</si>
  <si>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</si>
  <si>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</si>
  <si>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</si>
  <si>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</si>
  <si>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</si>
  <si>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</si>
  <si>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</si>
  <si>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</si>
  <si>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</si>
  <si>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</si>
  <si>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</si>
  <si>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</si>
  <si>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</si>
  <si>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</si>
  <si>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</si>
  <si>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</si>
  <si>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</si>
  <si>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</si>
  <si>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</si>
  <si>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</si>
  <si>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</si>
  <si>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</si>
  <si>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</si>
  <si>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</si>
  <si>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</si>
  <si>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</si>
  <si>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</si>
  <si>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</si>
  <si>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</si>
  <si>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</si>
  <si>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</si>
  <si>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</si>
  <si>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</si>
  <si>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</si>
  <si>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</si>
  <si>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</si>
  <si>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</si>
  <si>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</si>
  <si>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</si>
  <si>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</si>
  <si>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</si>
  <si>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</si>
  <si>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</si>
  <si>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</si>
  <si>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</si>
  <si>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</si>
  <si>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</si>
  <si>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</si>
  <si>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</si>
  <si>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</si>
  <si>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</si>
  <si>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</si>
  <si>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</si>
  <si>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</si>
  <si>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</si>
  <si>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</si>
  <si>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</si>
  <si>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</si>
  <si>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</si>
  <si>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</si>
  <si>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</si>
  <si>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</si>
  <si>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</si>
  <si>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</si>
  <si>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</si>
  <si>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</si>
  <si>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</si>
  <si>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</si>
  <si>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</si>
  <si>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</si>
  <si>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</si>
  <si>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</si>
  <si>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</si>
  <si>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</si>
  <si>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</si>
  <si>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</si>
  <si>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</si>
  <si>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</si>
  <si>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</si>
  <si>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</si>
  <si>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</si>
  <si>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</si>
  <si>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</si>
  <si>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</si>
  <si>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</si>
  <si>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</si>
  <si>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</si>
  <si>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</si>
  <si>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</si>
  <si>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</si>
  <si>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</si>
  <si>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</si>
  <si>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</si>
  <si>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</si>
  <si>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</si>
  <si>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</si>
  <si>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</si>
  <si>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</si>
  <si>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</si>
  <si>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</si>
  <si>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</si>
  <si>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</si>
  <si>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</si>
  <si>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</si>
  <si>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</si>
  <si>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</si>
  <si>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</si>
  <si>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</si>
  <si>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</si>
  <si>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</si>
  <si>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</si>
  <si>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</si>
  <si>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</si>
  <si>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</si>
  <si>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</si>
  <si>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</si>
  <si>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</si>
  <si>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</si>
  <si>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</si>
  <si>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</si>
  <si>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</si>
  <si>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</si>
  <si>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</si>
  <si>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</si>
  <si>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</si>
  <si>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</si>
  <si>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</si>
  <si>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</si>
  <si>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</si>
  <si>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</si>
  <si>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</si>
  <si>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</si>
  <si>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</si>
  <si>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</si>
  <si>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</si>
  <si>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</si>
  <si>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</si>
  <si>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</si>
  <si>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</si>
  <si>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</si>
  <si>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</si>
  <si>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</si>
  <si>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</si>
  <si>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</si>
  <si>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</si>
  <si>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</si>
  <si>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</si>
  <si>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</si>
  <si>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</si>
  <si>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</si>
  <si>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</si>
  <si>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</si>
  <si>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</si>
  <si>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</si>
  <si>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</si>
  <si>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</si>
  <si>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</si>
  <si>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</si>
  <si>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</si>
  <si>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</si>
  <si>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</si>
  <si>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</si>
  <si>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</si>
  <si>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</si>
  <si>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</si>
  <si>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</si>
  <si>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</si>
  <si>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</si>
  <si>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</si>
  <si>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</si>
  <si>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</si>
  <si>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</si>
  <si>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</si>
  <si>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</si>
  <si>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</si>
  <si>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</si>
  <si>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</si>
  <si>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</si>
  <si>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</si>
  <si>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</si>
  <si>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</si>
  <si>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</si>
  <si>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</si>
  <si>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</si>
  <si>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</si>
  <si>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</si>
  <si>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</si>
  <si>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</si>
  <si>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</si>
  <si>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</si>
  <si>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</si>
  <si>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</si>
  <si>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</si>
  <si>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</si>
  <si>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</si>
  <si>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</si>
  <si>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</si>
  <si>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</si>
  <si>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</si>
  <si>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</si>
  <si>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</si>
  <si>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</si>
  <si>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</si>
  <si>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</si>
  <si>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</si>
  <si>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</si>
  <si>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</si>
  <si>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</si>
  <si>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</si>
  <si>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</si>
  <si>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</si>
  <si>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</si>
  <si>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</si>
  <si>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</si>
  <si>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</si>
  <si>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</si>
  <si>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</si>
  <si>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</si>
  <si>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</si>
  <si>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</si>
  <si>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</si>
  <si>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</si>
  <si>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</si>
  <si>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</si>
  <si>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</si>
  <si>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</si>
  <si>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</si>
  <si>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</si>
  <si>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</si>
  <si>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</si>
  <si>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</si>
  <si>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</si>
  <si>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</si>
  <si>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</si>
  <si>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</si>
  <si>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</si>
  <si>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</si>
  <si>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</si>
  <si>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</si>
  <si>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</si>
  <si>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</si>
  <si>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</si>
  <si>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</si>
  <si>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</si>
  <si>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</si>
  <si>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</si>
  <si>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</si>
  <si>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</si>
  <si>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</si>
  <si>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</si>
  <si>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</si>
  <si>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</si>
  <si>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</si>
  <si>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</si>
  <si>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</si>
  <si>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</si>
  <si>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</si>
  <si>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</si>
  <si>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</si>
  <si>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</si>
  <si>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</si>
  <si>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</si>
  <si>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</si>
  <si>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</si>
  <si>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</si>
  <si>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</si>
  <si>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</si>
  <si>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</si>
  <si>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</si>
  <si>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</si>
  <si>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</si>
  <si>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</si>
  <si>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</si>
  <si>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</si>
  <si>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</si>
  <si>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</si>
  <si>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</si>
  <si>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</si>
  <si>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</si>
  <si>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</si>
  <si>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</si>
  <si>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</si>
  <si>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</si>
  <si>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</si>
  <si>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</si>
  <si>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</si>
  <si>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</si>
  <si>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</si>
  <si>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</si>
  <si>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</si>
  <si>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</si>
  <si>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</si>
  <si>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</si>
  <si>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</si>
  <si>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</si>
  <si>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</si>
  <si>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</si>
  <si>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</si>
  <si>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</si>
  <si>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</si>
  <si>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</si>
  <si>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</si>
  <si>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</si>
  <si>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</si>
  <si>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</si>
  <si>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</si>
  <si>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</si>
  <si>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</si>
  <si>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</si>
  <si>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</si>
  <si>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</si>
  <si>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</si>
  <si>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PCM-20251206-00000249</t>
  </si>
  <si>
    <t xml:space="preserve">team on way need 75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</si>
  <si>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</si>
  <si>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</si>
  <si>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</si>
  <si>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</si>
  <si>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</si>
  <si>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</si>
  <si>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</si>
  <si>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</si>
  <si>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</si>
  <si>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80 min</t>
  </si>
  <si>
    <t xml:space="preserve"> PCM-20250215-00000830 </t>
  </si>
  <si>
    <t>LTE site still down and  site located in aramco area access issue need special permission</t>
  </si>
  <si>
    <t>PCM-20251205-00000937</t>
  </si>
  <si>
    <t>was night access issue / USF area team EM team on the way  150 mins</t>
  </si>
  <si>
    <t>PCM-20251206-00000166</t>
  </si>
  <si>
    <t>team facing access issue located family building and main gate closed and owner not response for calling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</si>
  <si>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</si>
  <si>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</si>
  <si>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</si>
  <si>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</si>
  <si>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</si>
  <si>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</si>
  <si>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</si>
  <si>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</si>
  <si>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</si>
  <si>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</si>
  <si>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PCM-20251206-00000282</t>
  </si>
  <si>
    <t>EM team on the way: ETA 30 min</t>
  </si>
  <si>
    <t>PCM-20251206-00000233</t>
  </si>
  <si>
    <t>cell down at LTE due to Rectifier module issue, Module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</si>
</sst>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1" totalsRowShown="0" headerRowDxfId="46" dataDxfId="45" headerRowBorderDxfId="43" tableBorderDxfId="44" totalsRowBorderDxfId="42">
  <autoFilter ref="A1:L1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334.2777099537052</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21736</v>
      </c>
      <c r="E3" s="124" t="s">
        <v>39106</v>
      </c>
      <c r="F3" s="123">
        <v>45997.189583333333</v>
      </c>
      <c r="G3" s="122">
        <f ca="1">IFERROR(NOW()-F3,"-")</f>
        <v>3.6552546298480593E-2</v>
      </c>
      <c r="H3" s="123">
        <v>45997.185081018521</v>
      </c>
      <c r="I3" s="125" t="str">
        <f>IFERROR(VLOOKUP(D3,DB!A:F,6,0),"")</f>
        <v>Generator-DG</v>
      </c>
      <c r="J3" s="125" t="str">
        <f>IFERROR(VLOOKUP(D3,DB!A:G,7,0),"")</f>
        <v>Vandalized</v>
      </c>
      <c r="K3" s="121" t="s">
        <v>39109</v>
      </c>
      <c r="L3" s="120" t="str">
        <f>IFERROR(VLOOKUP(D3,DB!A:I,9,0),"")</f>
        <v>Latis</v>
      </c>
    </row>
    <row r="4" spans="1:15" ht="15" customHeight="1">
      <c r="A4" s="126"/>
      <c r="B4" s="125" t="str">
        <f>IFERROR(VLOOKUP(D4,DB!A:K,11,0),"")</f>
        <v/>
      </c>
      <c r="C4" s="125"/>
      <c r="D4" s="56"/>
      <c r="E4" s="124"/>
      <c r="F4" s="123"/>
      <c r="G4" s="122">
        <f ca="1">IFERROR(NOW()-F4,"-")</f>
        <v>45997.226135879631</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45997.226135879631</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45997.226135879631</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45997.226135879631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45997.226135879631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45997.226135879631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45997.226135879631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45997.226135879631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45997.226135879631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45997.226135879631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45997.226135879631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45997.226135879631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45997.226135879631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45997.226135879631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45997.226135879631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45997.226135879631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45997.226135879631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45997.226135879631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45997.226135879631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45997.226135879631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45997.226135879631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45997.226135879631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45997.226135879631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45997.226135879631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45997.226135879631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45997.226135879631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45997.226135879631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45997.226135879631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45997.226135879631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45997.226135879631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45997.226135879631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45997.226135879631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45997.226135879631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45997.226135879631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45997.226135879631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45997.226135879631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45997.226135879631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45997.226135879631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45997.226135879631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45997.226135879631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45997.226135879631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45997.226135879631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45997.226135879631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45997.226135879631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45997.226135879631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45997.226135879631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45997.226135879631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45997.226135879631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45997.226135879631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45997.226135879631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45997.226135879631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45997.226135879631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45997.226135879631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45997.226135879631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45997.226135879631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45997.226135879631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45997.226135879631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45997.226135879631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45997.226135879631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45997.226135879631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45997.226135879631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45997.226135879631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45997.226135879631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45997.226135879631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45997.226135879631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45997.226135879631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45997.226135879631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45997.226135879631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45997.226135879631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45997.226135879631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45997.226135879631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45997.226135879631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45997.226135879631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45997.226135879631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45997.226135879631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45997.226135879631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45997.226135879631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45997.226135879631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45997.226135879631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45997.226135879631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45997.226135879631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45997.226135879631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45997.226135879631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45997.226135879631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45997.226135879631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45997.226135879631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45997.226135879631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45997.226135879631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45997.226135879631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45997.226135879631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45997.226135879631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45997.226135879631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45997.226135879631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45997.226135879631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45997.226135879631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45997.226135879631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45997.226135879631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45997.226135879631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45997.226135879631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45997.226135879631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45997.226135879631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45997.226135879631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45997.226135879631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45997.226135879631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45997.226135879631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45997.226135879631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45997.226135879631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45997.226135879631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45997.226135879631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45997.226135879631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45997.226135879631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45997.226135879631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45997.226135879631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45997.226135879631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45997.226135879631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45997.226135879631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45997.226135879631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45997.226135879631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45997.226135879631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45997.226135879631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45997.226135879631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45997.226135879631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45997.226135879631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45997.226135879631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45997.226135879631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45997.226135879631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45997.226135879631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45997.226135879631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45997.226135879631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45997.226135879631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45997.226135879631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45997.226135879631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45997.226135879631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45997.226135879631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45997.226135879631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45997.226135879631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45997.226135879631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45997.226135879631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45997.226135879631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45997.226135879631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45997.226135879631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45997.226135879631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45997.226135879631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45997.226135879631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45997.226135879631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45997.226135879631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45997.226135879631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45997.226135879631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45997.226135879631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45997.226135879631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45997.226135879631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45997.226135879631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45997.226135879631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45997.226135879631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45997.226135879631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45997.226135879631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45997.226135879631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45997.226135879631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45997.226135879631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45997.226135879631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45997.226135879631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45997.226135879631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45997.226135879631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45997.226135879631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45997.226135879631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45997.226135879631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45997.226135879631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45997.226135879631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45997.226135879631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45997.226135879631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45997.226135879631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45997.226135879631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45997.226135879631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45997.226135879631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45997.226135879631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45997.226135879631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45997.226135879631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45997.226135879631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45997.226135879631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45997.226135879631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45997.226135879631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45997.226135879631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45997.226135879631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45997.226135879631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45997.226135879631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45997.226135879631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45997.226135879631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45997.226135879631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45997.226135879631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45997.226135879631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45997.226135879631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45997.226135879631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45997.226135879631</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45997.226135879631</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172.22629791666986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12.838716898149869</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22350</v>
      </c>
      <c r="E5" s="81" t="s">
        <v>39106</v>
      </c>
      <c r="F5" s="98">
        <v>45997.047164351854</v>
      </c>
      <c r="G5" s="99">
        <f ca="1">IFERROR(NOW()-F5,"-")</f>
        <v>0.17897152777732117</v>
      </c>
      <c r="H5" s="98">
        <v>45997.040914351855</v>
      </c>
      <c r="I5" s="18" t="str">
        <f>IFERROR(VLOOKUP(D5,DB!A:F,6,0),"")</f>
        <v>Power cube</v>
      </c>
      <c r="J5" s="18" t="str">
        <f>IFERROR(VLOOKUP(D5,DB!A:G,7,0),"")</f>
        <v>Good</v>
      </c>
      <c r="K5" s="19" t="s">
        <v>39119</v>
      </c>
      <c r="L5" s="18" t="str">
        <f>IFERROR(VLOOKUP(D5,DB!A:I,9,0),"")</f>
        <v>Latis</v>
      </c>
    </row>
    <row r="6" spans="1:12" ht="31.5" customHeight="1">
      <c r="A6" s="96"/>
      <c r="B6" s="18" t="str">
        <f>IFERROR(VLOOKUP(D6,DB!A:K,11,0),"")</f>
        <v/>
      </c>
      <c r="C6" s="18"/>
      <c r="D6" s="18"/>
      <c r="E6" s="97"/>
      <c r="F6" s="98"/>
      <c r="G6" s="99">
        <f ca="1">IFERROR(NOW()-F6,"-")</f>
        <v>45997.226135879631</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45997.226135879631</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45997.226135879631</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45997.226135879631</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45997.226135879631</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45997.226135879631</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45997.226135879631</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45997.226135879631</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45997.226135879631</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45997.226135879631</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45997.226135879631</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45997.226135879631</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45997.226135879631</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45997.226135879631</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45997.226135879631</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45997.226135879631</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45997.226135879631</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45997.226135879631</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45997.226135879631</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45997.226135879631</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45997.226135879631</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45997.226135879631</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45997.226135879631</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45997.226135879631</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45997.226135879631</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45997.226135879631</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45997.226135879631</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45997.226135879631</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45997.226135879631</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45997.226135879631</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45997.226135879631</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45997.226135879631</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45997.226135879631</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45997.226135879631</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45997.226135879631</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45997.226135879631</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45997.226135879631</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45997.226135879631</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45997.226135879631</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45997.226135879631</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45997.226135879631</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45997.226135879631</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45997.226135879631</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45997.226135879631</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45997.226135879631</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45997.226135879631</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45997.226135879631</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45997.226135879631</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45997.226135879631</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45997.226135879631</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45997.226135879631</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45997.226135879631</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45997.226135879631</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45997.226135879631</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45997.226135879631</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45997.226135879631</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45997.226135879631</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45997.226135879631</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45997.226135879631</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45997.226135879631</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45997.226135879631</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45997.226135879631</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45997.226135879631</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45997.226135879631</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45997.226135879631</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45997.226135879631</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45997.226135879631</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45997.226135879631</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45997.226135879631</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45997.226135879631</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45997.226135879631</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45997.226135879631</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45997.226135879631</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45997.226135879631</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45997.226135879631</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45997.226135879631</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45997.226135879631</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45997.226135879631</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45997.226135879631</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45997.226135879631</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45997.226135879631</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45997.226135879631</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45997.226135879631</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45997.226135879631</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45997.226135879631</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45997.226135879631</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45997.226135879631</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45997.226135879631</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45997.226135879631</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45997.226135879631</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45997.226135879631</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45997.226135879631</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45997.226135879631</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45997.226135879631</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45997.226135879631</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45997.226135879631</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45997.226135879631</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45997.226135879631</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45997.226135879631</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45997.226135879631</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45997.226135879631</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45997.226135879631</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45997.226135879631</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45997.226135879631</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45997.226135879631</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45997.226135879631</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45997.226135879631</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45997.226135879631</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45997.226135879631</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45997.226135879631</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45997.226135879631</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45997.226135879631</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45997.226135879631</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45997.226135879631</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45997.226135879631</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45997.226135879631</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45997.226135879631</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45997.226135879631</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45997.226135879631</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45997.226135879631</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45997.226135879631</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45997.226135879631</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45997.226135879631</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45997.226135879631</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45997.226135879631</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45997.226135879631</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45997.226135879631</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45997.226135879631</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45997.226135879631</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45997.226135879631</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45997.226135879631</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45997.226135879631</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45997.226135879631</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45997.226135879631</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45997.226135879631</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45997.226135879631</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45997.226135879631</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45997.226135879631</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45997.226135879631</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45997.226135879631</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45997.226135879631</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45997.226135879631</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45997.226135879631</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45997.226135879631</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45997.226135879631</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45997.226135879631</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45997.226135879631</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45997.226135879631</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45997.226135879631</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45997.226135879631</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45997.226135879631</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45997.226135879631</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45997.226135879631</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45997.226135879631</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45997.226135879631</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45997.226135879631</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45997.226135879631</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45997.226135879631</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45997.226135879631</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45997.226135879631</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45997.226135879631</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45997.226135879631</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45997.226135879631</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45997.226135879631</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45997.226135879631</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45997.226135879631</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45997.226135879631</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45997.226135879631</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45997.226135879631</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45997.226135879631</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45997.226135879631</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45997.226135879631</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45997.226135879631</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45997.226135879631</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45997.226135879631</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45997.226135879631</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45997.226135879631</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45997.226135879631</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45997.226135879631</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45997.226135879631</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45997.226135879631</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45997.226135879631</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45997.226135879631</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45997.226135879631</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45997.226135879631</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45997.226135879631</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45997.226135879631</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45997.226135879631</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45997.226135879631</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45997.226135879631</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45997.226135879631</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45997.226135879631</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45997.226135879631</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45997.226135879631</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45997.226135879631</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45997.226135879631</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45997.226135879631</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45997.226135879631</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45997.226135879631</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45997.226135879631</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45997.226135879631</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45997.226135879631</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45997.226135879631</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45997.226135879631</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45997.226135879631</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45997.226135879631</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45997.226135879631</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45997.226135879631</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45997.226135879631</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45997.226135879631</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45997.226135879631</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45997.226135879631</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45997.226135879631</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45997.226135879631</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45997.226135879631</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45997.226135879631</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45997.226135879631</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45997.226135879631</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45997.226135879631</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45997.226135879631</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45997.226135879631</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45997.226135879631</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45997.226135879631</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45997.226135879631</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45997.226135879631</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45997.226135879631</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45997.226135879631</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45997.226135879631</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45997.226135879631</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45997.226135879631</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45997.226135879631</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45997.226135879631</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45997.226135879631</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45997.226135879631</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45997.226135879631</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45997.226135879631</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45997.226135879631</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45997.226135879631</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45997.226135879631</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45997.226135879631</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45997.226135879631</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45997.226135879631</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45997.226135879631</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45997.226135879631</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45997.226135879631</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45997.226135879631</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45997.226135879631</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45997.226135879631</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45997.226135879631</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45997.226135879631</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45997.226135879631</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45997.226135879631</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45997.226135879631</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45997.226135879631</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45997.226135879631</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45997.226135879631</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45997.226135879631</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45997.226135879631</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45997.226135879631</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45997.226135879631</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45997.226135879631</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45997.226135879631</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45997.226135879631</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45997.226135879631</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45997.226135879631</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45997.226135879631</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45997.226135879631</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45997.226135879631</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45997.226135879631</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45997.226135879631</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45997.226135879631</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45997.226135879631</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45997.226135879631</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45997.226135879631</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45997.226135879631</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45997.226135879631</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45997.226135879631</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45997.226135879631</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45997.226135879631</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45997.226135879631</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45997.226135879631</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45997.226135879631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45997.226135879631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45997.226135879631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45997.226135879631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45997.226135879631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45997.226135879631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45997.226135879631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45997.226135879631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45997.226135879631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45997.226135879631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45997.226135879631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45997.226135879631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45997.226135879631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45997.226135879631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45997.226135879631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45997.226135879631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45997.226135879631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45997.226135879631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45997.226135879631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45997.226135879631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45997.226135879631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45997.226135879631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45997.226135879631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45997.226135879631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45997.226135879631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45997.226135879631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45997.226135879631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45997.226135879631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45997.226135879631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45997.226135879631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45997.226135879631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45997.226135879631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45997.226135879631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45997.226135879631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45997.226135879631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45997.226135879631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45997.226135879631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45997.226135879631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45997.226135879631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45997.226135879631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45997.226135879631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45997.226135879631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45997.226135879631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45997.226135879631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45997.226135879631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45997.226135879631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45997.226135879631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45997.226135879631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45997.226135879631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45997.226135879631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45997.226135879631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45997.226135879631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45997.226135879631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45997.226135879631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45997.226135879631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45997.226135879631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45997.226135879631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45997.226135879631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45997.226135879631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45997.226135879631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45997.226135879631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45997.226135879631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45997.226135879631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45997.226135879631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45997.226135879631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45997.226135879631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45997.226135879631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45997.226135879631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45997.226135879631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45997.226135879631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45997.226135879631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45997.226135879631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45997.226135879631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45997.226135879631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45997.226135879631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45997.226135879631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45997.226135879631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45997.226135879631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45997.226135879631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45997.226135879631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45997.226135879631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45997.226135879631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45997.226135879631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45997.226135879631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45997.226135879631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45997.226135879631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45997.226135879631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45997.226135879631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45997.226135879631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45997.226135879631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45997.226135879631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45997.226135879631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45997.226135879631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45997.226135879631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45997.226135879631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45997.226135879631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45997.226135879631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45997.226135879631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45997.226135879631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45997.226135879631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45997.226135879631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45997.226135879631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45997.226135879631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45997.226135879631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45997.226135879631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45997.226135879631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45997.226135879631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45997.226135879631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45997.226135879631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45997.226135879631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45997.226135879631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45997.226135879631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45997.226135879631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45997.226135879631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45997.226135879631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45997.226135879631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45997.226135879631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45997.226135879631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45997.226135879631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45997.226135879631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45997.226135879631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45997.226135879631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45997.226135879631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45997.226135879631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45997.226135879631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45997.226135879631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45997.226135879631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45997.226135879631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45997.226135879631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45997.226135879631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45997.226135879631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45997.226135879631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45997.226135879631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45997.226135879631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45997.226135879631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45997.226135879631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45997.226135879631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45997.226135879631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45997.226135879631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45997.226135879631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45997.226135879631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45997.226135879631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45997.226135879631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45997.226135879631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45997.226135879631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45997.226135879631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45997.226135879631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45997.226135879631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45997.226135879631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45997.226135879631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45997.226135879631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45997.226135879631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45997.226135879631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45997.226135879631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45997.226135879631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45997.226135879631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45997.226135879631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45997.226135879631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45997.226135879631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45997.226135879631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45997.226135879631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45997.226135879631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45997.226135879631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45997.226135879631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45997.226135879631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45997.226135879631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45997.226135879631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45997.226135879631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45997.226135879631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45997.226135879631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45997.226135879631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45997.226135879631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45997.226135879631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45997.226135879631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45997.226135879631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45997.226135879631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45997.226135879631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45997.226135879631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45997.226135879631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45997.226135879631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45997.226135879631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45997.226135879631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45997.226135879631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45997.226135879631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45997.226135879631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45997.226135879631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45997.226135879631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45997.226135879631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45997.226135879631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45997.226135879631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45997.226135879631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45997.226135879631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45997.226135879631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45997.226135879631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45997.226135879631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45997.226135879631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45997.226135879631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45997.226135879631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45997.226135879631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45997.226135879631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45997.226135879631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45997.226135879631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45997.226135879631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45997.226135879631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45997.226135879631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45997.226135879631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45997.226135879631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45997.226135879631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45997.226135879631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45997.226135879631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45997.226135879631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45997.226135879631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45997.226135879631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45997.226135879631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45997.226135879631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45997.226135879631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45997.226135879631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45997.226135879631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45997.226135879631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45997.226135879631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45997.226135879631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45997.226135879631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45997.226135879631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45997.226135879631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45997.226135879631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45997.226135879631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45997.226135879631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45997.226135879631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45997.226135879631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45997.226135879631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45997.226135879631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45997.226135879631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45997.226135879631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45997.226135879631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45997.226135879631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45997.226135879631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45997.226135879631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45997.226135879631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45997.226135879631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45997.226135879631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45997.226135879631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45997.226135879631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45997.226135879631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45997.226135879631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45997.226135879631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45997.226135879631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45997.226135879631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45997.226135879631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45997.226135879631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45997.226135879631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45997.226135879631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45997.226135879631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45997.226135879631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45997.226135879631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45997.226135879631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45997.226135879631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45997.226135879631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45997.226135879631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45997.226135879631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45997.226135879631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45997.226135879631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45997.226135879631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45997.226135879631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45997.226135879631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45997.226135879631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45997.22613599537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45997.22613599537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45997.22613599537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45997.22613599537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45997.22613599537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45997.22613599537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45997.22613599537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45997.22613599537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45997.22613599537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45997.22613599537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45997.22613599537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45997.22613599537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45997.22613599537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45997.22613599537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45997.22613599537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45997.22613599537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45997.22613599537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45997.22613599537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45997.22613599537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45997.22613599537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45997.22613599537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45997.22613599537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45997.22613599537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45997.22613599537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45997.22613599537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45997.22613599537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45997.22613599537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45997.22613599537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45997.22613599537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45997.22613599537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45997.22613599537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45997.22613599537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45997.22613599537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45997.22613599537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45997.22613599537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45997.22613599537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45997.22613599537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45997.22613599537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45997.22613599537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45997.22613599537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45997.22613599537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45997.22613599537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45997.22613599537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45997.22613599537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45997.22613599537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45997.22613599537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45997.22613599537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45997.22613599537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45997.22613599537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45997.22613599537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45997.22613599537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45997.22613599537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45997.22613599537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45997.22613599537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45997.22613599537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45997.22613599537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45997.22613599537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45997.22613599537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45997.22613599537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45997.22613599537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45997.22613599537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45997.22613599537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45997.22613599537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45997.22613599537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45997.22613599537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45997.22613599537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45997.22613599537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45997.22613599537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45997.22613599537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45997.22613599537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45997.22613599537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45997.22613599537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45997.22613599537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45997.22613599537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45997.22613599537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45997.22613599537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45997.22613599537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45997.22613599537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45997.22613599537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45997.22613599537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45997.22613599537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45997.22613599537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45997.22613599537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45997.22613599537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45997.22613599537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45997.22613599537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45997.22613599537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45997.22613599537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45997.22613599537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45997.22613599537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45997.22613599537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45997.22613599537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45997.22613599537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45997.22613599537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45997.22613599537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45997.22613599537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45997.22613599537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45997.22613599537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45997.22613599537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45997.22613599537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45997.22613599537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45997.22613599537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45997.22613599537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45997.22613599537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45997.22613599537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45997.22613599537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45997.22613599537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45997.22613599537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45997.22613599537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45997.22613599537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45997.22613599537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45997.22613599537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45997.22613599537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45997.22613599537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45997.22613599537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45997.22613599537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45997.22613599537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45997.22613599537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45997.22613599537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45997.22613599537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45997.22613599537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45997.22613599537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45997.22613599537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45997.22613599537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45997.22613599537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45997.22613599537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45997.22613599537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45997.22613599537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45997.22613599537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45997.22613599537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45997.22613599537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45997.22613599537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45997.22613599537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45997.22613599537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45997.22613599537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45997.22613599537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45997.22613599537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45997.22613599537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45997.22613599537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45997.22613599537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45997.22613599537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45997.22613599537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45997.22613599537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45997.22613599537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45997.22613599537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45997.22613599537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45997.22613599537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45997.22613599537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45997.22613599537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45997.22613599537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45997.22613599537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45997.22613599537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45997.22613599537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45997.22613599537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45997.22613599537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45997.22613599537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45997.22613599537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45997.22613599537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45997.22613599537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45997.22613599537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45997.22613599537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45997.22613599537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45997.22613599537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45997.22613599537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45997.22613599537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45997.22613599537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45997.22613599537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45997.22613599537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45997.22613599537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45997.22613599537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45997.22613599537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45997.22613599537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45997.22613599537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45997.22613599537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45997.22613599537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45997.22613599537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45997.22613599537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45997.22613599537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45997.22613599537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45997.22613599537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45997.22613599537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45997.22613599537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45997.22613599537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45997.22613599537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45997.22613599537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45997.22613599537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45997.22613599537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45997.22613599537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45997.22613599537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45997.22613599537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45997.22613599537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45997.22613599537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45997.22613599537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45997.22613599537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45997.22613599537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45997.22613599537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45997.22613599537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45997.22613599537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45997.22613599537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45997.22613599537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45997.22613599537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45997.22613599537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45997.22613599537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45997.22613599537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45997.22613599537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45997.22613599537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45997.22613599537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45997.22613599537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45997.22613599537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45997.22613599537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45997.22613599537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45997.22613599537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45997.22613599537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45997.22613599537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45997.22613599537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45997.22613599537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45997.22613599537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45997.22613599537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45997.22613599537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45997.22613599537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45997.22613599537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45997.22613599537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45997.22613599537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45997.22613599537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45997.22613599537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45997.22613599537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45997.22613599537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45997.22613599537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45997.22613599537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45997.22613599537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45997.22613599537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45997.22613599537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45997.22613599537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45997.22613599537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45997.22613599537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45997.22613599537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45997.22613599537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45997.22613599537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45997.22613599537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45997.22613599537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45997.22613599537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45997.22613599537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45997.22613599537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45997.22613599537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45997.22613599537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45997.22613599537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45997.22613599537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45997.22613599537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45997.22613599537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45997.22613599537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45997.22613599537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45997.22613599537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45997.22613599537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45997.22613599537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45997.22613599537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45997.22613599537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45997.22613599537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45997.22613599537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45997.22613599537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45997.22613599537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45997.22613599537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45997.22613599537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45997.22613599537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45997.22613599537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45997.22613599537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45997.22613599537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45997.22613599537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45997.22613599537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45997.22613599537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45997.22613599537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45997.22613599537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45997.22613599537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45997.22613599537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45997.22613599537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45997.22613599537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45997.22613599537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45997.22613599537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45997.22613599537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45997.22613599537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45997.22613599537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45997.22613599537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45997.22613599537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45997.22613599537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45997.22613599537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45997.22613599537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45997.22613599537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45997.22613599537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45997.22613599537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45997.22613599537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45997.22613599537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45997.22613599537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45997.22613599537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45997.22613599537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45997.22613599537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45997.22613599537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45997.22613599537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45997.22613599537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45997.22613599537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45997.22613599537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45997.22613599537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45997.22613599537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45997.22613599537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45997.22613599537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45997.22613599537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45997.22613599537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45997.22613599537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45997.22613599537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45997.22613599537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45997.22613599537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45997.22613599537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45997.22613599537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45997.22613599537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45997.22613599537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45997.22613599537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45997.22613599537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45997.22613599537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45997.22613599537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45997.22613599537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45997.22613599537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45997.22613599537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45997.22613599537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45997.22613599537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45997.22613599537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45997.22613599537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45997.22613599537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45997.22613599537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45997.22613599537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45997.22613599537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45997.22613599537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45997.22613599537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45997.22613599537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45997.22613599537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45997.22613599537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45997.22613599537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45997.22613599537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45997.22613599537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45997.22613599537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45997.22613599537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45997.22613599537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45997.22613599537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45997.22613599537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45997.22613599537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45997.22613599537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45997.22613599537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45997.22613599537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45997.22613599537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45997.22613599537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45997.22613599537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45997.22613599537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45997.22613599537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45997.22613599537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45997.22613599537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45997.22613599537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45997.22613599537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45997.22613599537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45997.22613599537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45997.22613599537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45997.22613599537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45997.22613599537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45997.22613599537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45997.22613599537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45997.22613599537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45997.22613599537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45997.22613599537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45997.22613599537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45997.22613599537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45997.22613599537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45997.22613599537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45997.22613599537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45997.22613599537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45997.22613599537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45997.22613599537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45997.22613599537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45997.22613599537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45997.22613599537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45997.22613599537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45997.22613599537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45997.22613599537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45997.22613599537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45997.22613599537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45997.22613599537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45997.22613599537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45997.22613599537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45997.22613599537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45997.22613599537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45997.22613599537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45997.22613599537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45997.22613599537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45997.22613599537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45997.22613599537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45997.22613599537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45997.22613599537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45997.22613599537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45997.22613599537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45997.22613599537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45997.22613599537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45997.22613599537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45997.22613599537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45997.22613599537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45997.22613599537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45997.22613599537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45997.22613599537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45997.22613599537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45997.22613599537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45997.22613599537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45997.22613599537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45997.22613599537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45997.22613599537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45997.22613599537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45997.22613599537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45997.22613599537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45997.22613599537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45997.22613599537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45997.22613599537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45997.22613599537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45997.22613599537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45997.22613599537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45997.22613599537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45997.22613599537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45997.22613599537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45997.22613599537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45997.22613599537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45997.22613599537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45997.22613599537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45997.22613599537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45997.22613599537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45997.22613599537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45997.22613599537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45997.22613599537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45997.22613599537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45997.22613599537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45997.22613599537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45997.22613599537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45997.22613599537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45997.22613599537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45997.22613599537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45997.22613599537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45997.22613599537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45997.22613599537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45997.22613599537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45997.22613599537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45997.22613599537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45997.22613599537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45997.22613599537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45997.22613599537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45997.22613599537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45997.22613599537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45997.22613599537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45997.22613599537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45997.22613599537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45997.22613599537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45997.22613599537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45997.22613599537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45997.22613599537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45997.22613599537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45997.22613599537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45997.22613599537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45997.22613599537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45997.22613599537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45997.22613599537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45997.22613599537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45997.22613599537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45997.22613599537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45997.22613599537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45997.22613599537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45997.22613599537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45997.22613599537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45997.22613599537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45997.22613599537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45997.22613599537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45997.22613599537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45997.22613599537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45997.22613599537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45997.22613599537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45997.22613599537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45997.22613599537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45997.22613599537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45997.22613599537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45997.22613599537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45997.22613599537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45997.22613599537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45997.22613599537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45997.22613599537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45997.22613599537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45997.22613599537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45997.22613599537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45997.22613599537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45997.22613599537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45997.22613599537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45997.22613599537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45997.22613599537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45997.22613599537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45997.22613599537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45997.22613599537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45997.22613599537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45997.22613599537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45997.22613599537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45997.22613599537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45997.22613599537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45997.22613599537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45997.22613599537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45997.22613599537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45997.22613599537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45997.22613599537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45997.22613599537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45997.22613599537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45997.22613599537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45997.22613599537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45997.22613599537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45997.22613599537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45997.22613599537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45997.22613599537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45997.22613599537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45997.22613599537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45997.22613599537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45997.22613599537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45997.22613599537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45997.22613599537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45997.22613599537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45997.22613599537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45997.22613599537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45997.22613599537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45997.22613599537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45997.22613599537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45997.22613599537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45997.22613599537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45997.22613599537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45997.22613599537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45997.22613599537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45997.22613599537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45997.22613599537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45997.22613599537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45997.22613599537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45997.22613599537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45997.22613599537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45997.22613599537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45997.22613599537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45997.22613599537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45997.22613599537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45997.22613599537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45997.22613599537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45997.22613599537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45997.22613599537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45997.22613599537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45997.22613599537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45997.22613599537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45997.22613599537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45997.22613599537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45997.22613599537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45997.22613599537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45997.22613599537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45997.22613599537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45997.22613599537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45997.22613599537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45997.22613599537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45997.22613599537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45997.22613599537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45997.22613599537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45997.22613599537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45997.22613599537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45997.22613599537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45997.22613599537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45997.22613599537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45997.22613599537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45997.22613599537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45997.22613599537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45997.22613599537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45997.22613599537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45997.22613599537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45997.22613599537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45997.22613599537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45997.22613599537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45997.22613599537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45997.22613599537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45997.22613599537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45997.22613599537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45997.22613599537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45997.22613599537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45997.22613599537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45997.22613599537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45997.22613599537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45997.22613599537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45997.22613599537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45997.22613599537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45997.22613599537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45997.22613599537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45997.22613599537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45997.22613599537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45997.22613599537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45997.22613599537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45997.22613599537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45997.22613599537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45997.22613599537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45997.22613599537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45997.22613599537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45997.22613599537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45997.22613599537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45997.22613599537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45997.22613599537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45997.22613599537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45997.22613599537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45997.22613599537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45997.22613599537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45997.22613599537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45997.22613599537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45997.22613599537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45997.22613599537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45997.22613599537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45997.22613599537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45997.22613599537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45997.22613599537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45997.22613599537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45997.22613599537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45997.22613599537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45997.22613599537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45997.22613599537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45997.22613599537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45997.22613599537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45997.22613599537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45997.22613599537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45997.22613599537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45997.22613599537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45997.22613599537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45997.22613599537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45997.22613599537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45997.22613599537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45997.22613599537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45997.22613599537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45997.22613599537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45997.22613599537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45997.22613599537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45997.22613599537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45997.22613599537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45997.22613599537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45997.22613599537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45997.22613599537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45997.22613599537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45997.22613599537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45997.22613599537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45997.22613599537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45997.22613599537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45997.22613599537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45997.22613599537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45997.22613599537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45997.22613599537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45997.22613599537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45997.22613599537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45997.22613599537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45997.22613599537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45997.22613599537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45997.22613599537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45997.22613599537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45997.22613599537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45997.22613599537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45997.22613599537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45997.22613599537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45997.22613599537</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1"/>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39120</v>
      </c>
      <c r="B2" s="87" t="str">
        <f>IFERROR(VLOOKUP(D2,DB!A:K,11,0),"")</f>
        <v>R4</v>
      </c>
      <c r="C2" s="89">
        <v>1</v>
      </c>
      <c r="D2" s="87" t="s">
        <v>35166</v>
      </c>
      <c r="E2" s="90" t="s">
        <v>39106</v>
      </c>
      <c r="F2" s="91">
        <v>45703.480717592596</v>
      </c>
      <c r="G2" s="92">
        <f ca="1">IFERROR(NOW()-F2,"")</f>
        <v>293.74541828703514</v>
      </c>
      <c r="H2" s="91">
        <v>45703.474768518521</v>
      </c>
      <c r="I2" s="91" t="str">
        <f>IFERROR(VLOOKUP(D2,DB!A:F,6,0),"")</f>
        <v>SCECO</v>
      </c>
      <c r="J2" s="91" t="str">
        <f>IFERROR(VLOOKUP(D2,DB!A:G,7,0),"")</f>
        <v>Dead</v>
      </c>
      <c r="K2" s="93" t="s">
        <v>39121</v>
      </c>
      <c r="L2" s="87" t="str">
        <f>IFERROR(VLOOKUP(D2,DB!A:I,9,0),"")</f>
        <v>Latis</v>
      </c>
    </row>
    <row r="3" spans="1:16" ht="15" customHeight="1">
      <c r="A3" s="108" t="s">
        <v>39122</v>
      </c>
      <c r="B3" s="108" t="str">
        <f>IFERROR(VLOOKUP(D3,DB!A:K,11,0),"")</f>
        <v>R4</v>
      </c>
      <c r="C3" s="89">
        <v>2</v>
      </c>
      <c r="D3" s="87" t="s">
        <v>35271</v>
      </c>
      <c r="E3" s="90" t="s">
        <v>39106</v>
      </c>
      <c r="F3" s="91">
        <v>45996.835416666669</v>
      </c>
      <c r="G3" s="92">
        <f t="shared" ref="G3:G7" ca="1" si="0">IFERROR(NOW()-F3,"")</f>
        <v>0.39071921296272194</v>
      </c>
      <c r="H3" s="91">
        <v>45996.825706018521</v>
      </c>
      <c r="I3" s="108" t="str">
        <f>IFERROR(VLOOKUP(D3,DB!A:F,6,0),"")</f>
        <v>Generator-SG</v>
      </c>
      <c r="J3" s="108" t="str">
        <f>IFERROR(VLOOKUP(D3,DB!A:G,7,0),"")</f>
        <v>Dead</v>
      </c>
      <c r="K3" s="93" t="s">
        <v>39123</v>
      </c>
      <c r="L3" s="87" t="str">
        <f>IFERROR(VLOOKUP(D3,DB!A:I,9,0),"")</f>
        <v>Latis</v>
      </c>
    </row>
    <row r="4" spans="1:16" ht="30.75">
      <c r="A4" s="108" t="s">
        <v>39124</v>
      </c>
      <c r="B4" s="108" t="str">
        <f>IFERROR(VLOOKUP(D4,DB!A:K,11,0),"")</f>
        <v>R4</v>
      </c>
      <c r="C4" s="89">
        <v>1</v>
      </c>
      <c r="D4" s="87" t="s">
        <v>30448</v>
      </c>
      <c r="E4" s="90" t="s">
        <v>39106</v>
      </c>
      <c r="F4" s="91">
        <v>45997.12400462963</v>
      </c>
      <c r="G4" s="92">
        <f t="shared" ca="1" si="0"/>
        <v>0.10213125000154832</v>
      </c>
      <c r="H4" s="91">
        <v>45997.199490740742</v>
      </c>
      <c r="I4" s="108" t="str">
        <f>IFERROR(VLOOKUP(D4,DB!A:F,6,0),"")</f>
        <v>SCECO</v>
      </c>
      <c r="J4" s="108" t="str">
        <f>IFERROR(VLOOKUP(D4,DB!A:G,7,0),"")</f>
        <v>Good</v>
      </c>
      <c r="K4" s="93" t="s">
        <v>39125</v>
      </c>
      <c r="L4" s="87" t="str">
        <f>IFERROR(VLOOKUP(D4,DB!A:I,9,0),"")</f>
        <v>Latis</v>
      </c>
    </row>
    <row r="5" spans="1:16" ht="15" customHeight="1">
      <c r="A5" s="108"/>
      <c r="B5" s="108" t="str">
        <f>IFERROR(VLOOKUP(D5,DB!A:K,11,0),"")</f>
        <v/>
      </c>
      <c r="C5" s="89"/>
      <c r="D5" s="87"/>
      <c r="E5" s="90"/>
      <c r="F5" s="91"/>
      <c r="G5" s="92">
        <f t="shared" ca="1" si="0"/>
        <v>45997.226135879631</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45997.226135879631</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45997.226135879631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ref="G8:G71" ca="1" si="1">IFERROR(NOW()-F8,"")</f>
        <v>45997.226135879631</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45997.226135879631</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45997.226135879631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45997.226135879631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45997.226135879631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45997.226135879631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45997.226135879631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45997.226135879631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45997.226135879631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45997.226135879631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45997.226135879631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45997.226135879631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45997.226135879631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45997.226135879631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45997.226135879631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45997.226135879631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45997.226135879631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45997.226135879631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45997.226135879631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45997.226135879631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45997.226135879631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45997.226135879631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45997.226135879631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45997.226135879631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45997.226135879631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45997.226135879631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45997.226135879631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45997.226135879631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45997.226135879631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45997.226135879631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45997.226135879631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45997.226135879631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45997.226135879631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45997.226135879631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45997.226135879631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45997.226135879631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45997.226135879631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45997.226135879631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45997.226135879631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45997.226135879631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45997.226135879631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45997.226135879631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45997.226135879631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45997.226135879631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45997.226135879631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45997.226135879631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45997.226135879631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45997.226135879631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45997.226135879631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45997.226135879631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45997.226135879631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45997.226135879631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45997.226135879631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45997.226135879631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45997.226135879631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45997.226135879631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45997.226135879631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45997.226135879631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45997.226135879631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45997.226135879631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45997.226135879631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45997.226135879631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45997.226135879631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45997.226135879631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ref="G72:G135" ca="1" si="2">IFERROR(NOW()-F72,"")</f>
        <v>45997.226135879631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45997.226135879631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45997.226135879631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45997.226135879631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45997.226135879631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45997.226135879631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45997.226135879631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45997.226135879631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45997.226135879631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45997.226135879631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45997.226135879631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45997.226135879631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45997.226135879631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45997.226135879631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45997.226135879631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45997.226135879631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45997.226135879631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45997.226135879631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45997.226135879631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45997.226135879631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45997.226135879631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45997.226135879631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45997.226135879631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45997.226135879631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45997.226135879631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45997.226135879631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45997.226135879631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45997.226135879631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45997.226135879631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45997.226135879631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45997.226135879631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45997.226135879631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45997.226135879631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45997.226135879631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45997.226135879631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45997.226135879631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45997.226135879631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45997.226135879631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45997.226135879631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45997.226135879631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45997.226135879631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45997.226135879631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45997.226135879631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45997.226135879631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45997.226135879631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45997.226135879631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45997.226135879631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45997.226135879631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45997.226135879631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45997.226135879631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45997.226135879631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45997.226135879631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45997.226135879631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45997.226135879631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45997.226135879631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45997.226135879631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45997.226135879631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45997.226135879631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45997.226135879631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45997.226135879631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45997.226135879631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45997.226135879631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45997.226135879631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45997.226135879631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ref="G136:G181" ca="1" si="3">IFERROR(NOW()-F136,"")</f>
        <v>45997.226135879631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45997.226135879631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45997.226135879631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45997.226135879631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45997.226135879631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45997.226135879631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45997.226135879631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45997.226135879631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45997.226135879631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45997.226135879631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45997.226135879631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45997.226135879631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45997.226135879631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45997.226135879631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45997.226135879631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45997.226135879631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45997.226135879631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45997.226135879631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45997.226135879631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45997.226135879631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45997.226135879631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45997.226135879631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45997.226135879631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45997.226135879631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45997.226135879631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45997.226135879631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45997.226135879631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45997.226135879631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45997.226135879631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45997.226135879631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45997.226135879631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45997.226135879631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45997.226135879631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45997.226135879631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45997.226135879631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45997.226135879631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45997.226135879631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45997.226135879631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45997.226135879631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45997.226135879631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45997.226135879631</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45997.226135879631</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45997.226135879631</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45997.226135879631</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45997.226135879631</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45997.226135879631</v>
      </c>
      <c r="H181" s="91"/>
      <c r="I181" s="108" t="str">
        <f>IFERROR(VLOOKUP(D181,DB!A:F,6,0),"")</f>
        <v/>
      </c>
      <c r="J181" s="108" t="str">
        <f>IFERROR(VLOOKUP(D181,DB!A:G,7,0),"")</f>
        <v/>
      </c>
      <c r="K181" s="93"/>
      <c r="L181" s="87" t="str">
        <f>IFERROR(VLOOKUP(D181,DB!A:I,9,0),"")</f>
        <v/>
      </c>
    </row>
  </sheetData>
  <dataValidations count="2">
    <dataValidation allowBlank="1" showInputMessage="1" showErrorMessage="1" sqref="E1" xr:uid="{A4F81451-56CC-4543-9497-104C4E44EE4B}"/>
    <dataValidation type="list" allowBlank="1" showInputMessage="1" showErrorMessage="1" sqref="E2:E1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B6" sqref="B6:B8"/>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39126</v>
      </c>
      <c r="B2" s="37" t="str">
        <f>IFERROR(VLOOKUP(D2,DB!A:K,11,0),"")</f>
        <v>R5</v>
      </c>
      <c r="C2" s="37">
        <v>3</v>
      </c>
      <c r="D2" s="101" t="s">
        <v>36085</v>
      </c>
      <c r="E2" s="37" t="s">
        <v>39106</v>
      </c>
      <c r="F2" s="38">
        <v>45891.832060185188</v>
      </c>
      <c r="G2" s="103">
        <f ca="1">IFERROR(NOW()-F2,"")</f>
        <v>105.39407569444302</v>
      </c>
      <c r="H2" s="38">
        <v>45891.790393518517</v>
      </c>
      <c r="I2" s="37" t="str">
        <f>IFERROR(VLOOKUP(D2,DB!A:F,6,0),"")</f>
        <v>Generator-SG</v>
      </c>
      <c r="J2" s="37" t="str">
        <f>IFERROR(VLOOKUP(D2,DB!A:G,7,0),"")</f>
        <v>Vandalized</v>
      </c>
      <c r="K2" s="37" t="s">
        <v>39127</v>
      </c>
      <c r="L2" s="37" t="str">
        <f>IFERROR(VLOOKUP(D2,DB!A:I,9,0),"")</f>
        <v>Latis</v>
      </c>
      <c r="M2" s="100"/>
    </row>
    <row r="3" spans="1:13" s="39" customFormat="1" ht="30.75">
      <c r="A3" s="37" t="s">
        <v>39128</v>
      </c>
      <c r="B3" s="37" t="str">
        <f>IFERROR(VLOOKUP(D3,DB!A:K,11,0),"")</f>
        <v>R5</v>
      </c>
      <c r="C3" s="37">
        <v>1</v>
      </c>
      <c r="D3" s="37" t="s">
        <v>33407</v>
      </c>
      <c r="E3" s="37" t="s">
        <v>39111</v>
      </c>
      <c r="F3" s="38">
        <v>45926.188877314817</v>
      </c>
      <c r="G3" s="103">
        <f t="shared" ref="G3" ca="1" si="0">IFERROR(NOW()-F3,"")</f>
        <v>71.037258564814692</v>
      </c>
      <c r="H3" s="38">
        <v>45926.158159722225</v>
      </c>
      <c r="I3" s="37" t="str">
        <f>IFERROR(VLOOKUP(D3,DB!A:F,6,0),"")</f>
        <v>SCECO</v>
      </c>
      <c r="J3" s="37" t="str">
        <f>IFERROR(VLOOKUP(D3,DB!A:G,7,0),"")</f>
        <v>Good</v>
      </c>
      <c r="K3" s="37" t="s">
        <v>39129</v>
      </c>
      <c r="L3" s="37" t="str">
        <f>IFERROR(VLOOKUP(D3,DB!A:I,9,0),"")</f>
        <v>Latis</v>
      </c>
      <c r="M3" s="100"/>
    </row>
    <row r="4" spans="1:13" s="39" customFormat="1" ht="45.75" customHeight="1">
      <c r="A4" s="104" t="s">
        <v>39130</v>
      </c>
      <c r="B4" s="104" t="str">
        <f>IFERROR(VLOOKUP(D4,DB!A:K,11,0),"")</f>
        <v>R5</v>
      </c>
      <c r="C4" s="104">
        <v>1</v>
      </c>
      <c r="D4" s="104" t="s">
        <v>34832</v>
      </c>
      <c r="E4" s="104" t="s">
        <v>39111</v>
      </c>
      <c r="F4" s="105">
        <v>45948.661111111112</v>
      </c>
      <c r="G4" s="106">
        <f t="shared" ref="G4" ca="1" si="1">IFERROR(NOW()-F4,"")</f>
        <v>48.565024768518924</v>
      </c>
      <c r="H4" s="105">
        <v>45948.661111111112</v>
      </c>
      <c r="I4" s="104" t="str">
        <f>IFERROR(VLOOKUP(D4,DB!A:F,6,0),"")</f>
        <v>SCECO</v>
      </c>
      <c r="J4" s="104" t="str">
        <f>IFERROR(VLOOKUP(D4,DB!A:G,7,0),"")</f>
        <v>Dead</v>
      </c>
      <c r="K4" s="104" t="s">
        <v>39131</v>
      </c>
      <c r="L4" s="104" t="str">
        <f>IFERROR(VLOOKUP(D4,DB!A:I,9,0),"")</f>
        <v>Latis</v>
      </c>
    </row>
    <row r="5" spans="1:13" s="39" customFormat="1" ht="30.75">
      <c r="A5" s="104" t="s">
        <v>39132</v>
      </c>
      <c r="B5" s="104" t="str">
        <f>IFERROR(VLOOKUP(D5,DB!A:K,11,0),"")</f>
        <v>R5</v>
      </c>
      <c r="C5" s="104">
        <v>1</v>
      </c>
      <c r="D5" s="104" t="s">
        <v>36592</v>
      </c>
      <c r="E5" s="104" t="s">
        <v>39106</v>
      </c>
      <c r="F5" s="105">
        <v>45981.373298611114</v>
      </c>
      <c r="G5" s="106">
        <f ca="1">IFERROR(NOW()-F5,"")</f>
        <v>15.85283726851776</v>
      </c>
      <c r="H5" s="133">
        <v>45981.360798611109</v>
      </c>
      <c r="I5" s="104" t="str">
        <f>IFERROR(VLOOKUP(D5,DB!A:F,6,0),"")</f>
        <v>SCECO</v>
      </c>
      <c r="J5" s="104" t="str">
        <f>IFERROR(VLOOKUP(D5,DB!A:G,7,0),"")</f>
        <v>Dead</v>
      </c>
      <c r="K5" s="104" t="s">
        <v>39133</v>
      </c>
      <c r="L5" s="104" t="str">
        <f>IFERROR(VLOOKUP(D5,DB!A:I,9,0),"")</f>
        <v>Latis</v>
      </c>
    </row>
    <row r="6" spans="1:13" ht="18.75" customHeight="1">
      <c r="A6" s="37" t="s">
        <v>39134</v>
      </c>
      <c r="B6" s="37" t="str">
        <f>IFERROR(VLOOKUP(D6,DB!A:K,11,0),"")</f>
        <v>R5</v>
      </c>
      <c r="C6" s="37">
        <v>1</v>
      </c>
      <c r="D6" s="37" t="s">
        <v>37850</v>
      </c>
      <c r="E6" s="37" t="s">
        <v>39106</v>
      </c>
      <c r="F6" s="38">
        <v>45997.107442129629</v>
      </c>
      <c r="G6" s="132">
        <f t="shared" ref="G6:G18" ca="1" si="2">IFERROR(NOW()-F6,"")</f>
        <v>0.11869375000242144</v>
      </c>
      <c r="H6" s="38">
        <v>45997.093553240738</v>
      </c>
      <c r="I6" s="37" t="str">
        <f>IFERROR(VLOOKUP(D6,DB!A:F,6,0),"")</f>
        <v>SCECO</v>
      </c>
      <c r="J6" s="37" t="str">
        <f>IFERROR(VLOOKUP(D6,DB!A:G,7,0),"")</f>
        <v>In progress</v>
      </c>
      <c r="K6" s="37" t="s">
        <v>39135</v>
      </c>
      <c r="L6" s="37" t="str">
        <f>IFERROR(VLOOKUP(D6,DB!A:I,9,0),"")</f>
        <v>Latis</v>
      </c>
    </row>
    <row r="7" spans="1:13">
      <c r="A7" s="37" t="s">
        <v>39136</v>
      </c>
      <c r="B7" s="37" t="str">
        <f>IFERROR(VLOOKUP(D7,DB!A:K,11,0),"")</f>
        <v>R5</v>
      </c>
      <c r="C7" s="37">
        <v>1</v>
      </c>
      <c r="D7" s="37" t="s">
        <v>33621</v>
      </c>
      <c r="E7" s="37" t="s">
        <v>39106</v>
      </c>
      <c r="F7" s="38">
        <v>45997.215740740743</v>
      </c>
      <c r="G7" s="132">
        <f t="shared" ca="1" si="2"/>
        <v>1.0395138888270594E-2</v>
      </c>
      <c r="H7" s="38">
        <v>45997.205810185187</v>
      </c>
      <c r="I7" s="37" t="str">
        <f>IFERROR(VLOOKUP(D7,DB!A:F,6,0),"")</f>
        <v>SCECO</v>
      </c>
      <c r="J7" s="37" t="str">
        <f>IFERROR(VLOOKUP(D7,DB!A:G,7,0),"")</f>
        <v>Dead</v>
      </c>
      <c r="K7" s="37" t="s">
        <v>39137</v>
      </c>
      <c r="L7" s="37" t="str">
        <f>IFERROR(VLOOKUP(D7,DB!A:I,9,0),"")</f>
        <v>Latis</v>
      </c>
    </row>
    <row r="8" spans="1:13">
      <c r="A8"/>
      <c r="B8" s="37" t="str">
        <f>IFERROR(VLOOKUP(D8,DB!A:K,11,0),"")</f>
        <v/>
      </c>
      <c r="C8" s="37"/>
      <c r="D8" s="37"/>
      <c r="E8" s="37"/>
      <c r="F8" s="38"/>
      <c r="G8" s="132">
        <f t="shared" ca="1" si="2"/>
        <v>45997.226135879631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45997.226135879631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45997.226135879631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45997.226135879631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45997.226135879631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45997.226135879631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45997.226135879631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45997.226135879631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45997.226135879631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45997.226135879631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45997.226135879631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ref="G19:G50" ca="1" si="3">IFERROR(NOW()-F19,"")</f>
        <v>45997.226135879631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45997.226135879631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45997.226135879631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45997.226135879631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45997.226135879631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45997.226135879631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45997.226135879631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45997.226135879631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45997.226135879631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45997.226135879631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45997.226135879631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45997.226135879631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45997.226135879631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45997.226135879631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45997.226135879631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45997.226135879631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45997.226135879631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45997.226135879631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45997.226135879631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45997.226135879631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45997.226135879631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45997.226135879631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45997.226135879631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45997.226135879631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45997.226135879631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45997.226135879631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45997.226135879631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45997.226135879631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45997.226135879631</v>
      </c>
      <c r="H47" s="38"/>
      <c r="I47" s="37" t="str">
        <f>IFERROR(VLOOKUP(D47,DB!A:F,6,0),"")</f>
        <v/>
      </c>
      <c r="J47" s="37" t="str">
        <f>IFERROR(VLOOKUP(D47,DB!A:G,7,0),"")</f>
        <v/>
      </c>
      <c r="K47" s="37"/>
      <c r="L47" s="37" t="str">
        <f>IFERROR(VLOOKUP(D47,DB!A:I,9,0),"")</f>
        <v/>
      </c>
    </row>
    <row r="48" spans="1:12">
      <c r="A48" s="147"/>
      <c r="B48" s="147" t="str">
        <f>IFERROR(VLOOKUP(D48,DB!A:K,11,0),"")</f>
        <v/>
      </c>
      <c r="C48" s="147"/>
      <c r="D48" s="147"/>
      <c r="E48" s="147"/>
      <c r="F48" s="148"/>
      <c r="G48" s="149">
        <f t="shared" ca="1" si="3"/>
        <v>45997.226135879631</v>
      </c>
      <c r="H48" s="148"/>
      <c r="I48" s="147" t="str">
        <f>IFERROR(VLOOKUP(D48,DB!A:F,6,0),"")</f>
        <v/>
      </c>
      <c r="J48" s="147" t="str">
        <f>IFERROR(VLOOKUP(D48,DB!A:G,7,0),"")</f>
        <v/>
      </c>
      <c r="K48" s="14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39138</v>
      </c>
      <c r="B2" s="116" t="str">
        <f>IFERROR(VLOOKUP(D2,DB!A:K,11,0),"")</f>
        <v>R6</v>
      </c>
      <c r="C2" s="117">
        <v>1</v>
      </c>
      <c r="D2" s="116" t="s">
        <v>34327</v>
      </c>
      <c r="E2" s="139" t="s">
        <v>39106</v>
      </c>
      <c r="F2" s="118">
        <v>45996.978090277778</v>
      </c>
      <c r="G2" s="72">
        <f t="shared" ref="G2:G50" ca="1" si="0">IFERROR(NOW()-F2,"-")</f>
        <v>0.24804560185293667</v>
      </c>
      <c r="H2" s="118">
        <v>45997.13181712963</v>
      </c>
      <c r="I2" s="116" t="str">
        <f>IFERROR(VLOOKUP(D2,DB!A:F,6,0),"")</f>
        <v>SCECO</v>
      </c>
      <c r="J2" s="116" t="str">
        <f>IFERROR(VLOOKUP(D2,DB!A:G,7,0),"")</f>
        <v>Vandalized</v>
      </c>
      <c r="K2" s="119" t="s">
        <v>39139</v>
      </c>
      <c r="L2" s="134" t="str">
        <f>IFERROR(VLOOKUP(D2,DB!A:I,9,0),"")</f>
        <v>Latis</v>
      </c>
    </row>
    <row r="3" spans="1:16382" ht="31.5" customHeight="1">
      <c r="A3" s="115"/>
      <c r="B3" s="116" t="str">
        <f>IFERROR(VLOOKUP(D3,DB!A:K,11,0),"")</f>
        <v/>
      </c>
      <c r="C3" s="117"/>
      <c r="D3" s="116"/>
      <c r="E3" s="139"/>
      <c r="F3" s="118"/>
      <c r="G3" s="72">
        <f t="shared" ca="1" si="0"/>
        <v>45997.226135879631</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45997.226135879631</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45997.226135879631</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45997.226135879631</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45997.226135879631</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45997.226135879631</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45997.226135879631</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45997.226135879631</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45997.226135879631</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45997.226135879631</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45997.226135879631</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45997.226135879631</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45997.226135879631</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45997.226135879631</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45997.226135879631</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45997.226135879631</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45997.226135879631</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45997.226135879631</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45997.226135879631</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45997.226135879631</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45997.226135879631</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45997.226135879631</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45997.226135879631</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45997.226135879631</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45997.226135879631</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45997.226135879631</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45997.226135879631</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45997.226135879631</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45997.226135879631</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45997.226135879631</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45997.226135879631</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45997.226135879631</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45997.226135879631</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45997.226135879631</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45997.226135879631</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45997.226135879631</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45997.226135879631</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45997.226135879631</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45997.226135879631</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45997.226135879631</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45997.226135879631</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45997.226135879631</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45997.226135879631</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45997.226135879631</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45997.226135879631</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45997.226135879631</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45997.226135879631</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45997.226135879631</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45997.226135879631</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45997.226135879631</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45997.226135879631</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45997.226135879631</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45997.226135879631</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45997.226135879631</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45997.226135879631</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45997.226135879631</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45997.226135879631</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45997.226135879631</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45997.226135879631</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45997.226135879631</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45997.226135879631</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45997.226135879631</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45997.226135879631</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45997.226135879631</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45997.226135879631</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45997.226135879631</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45997.226135879631</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45997.226135879631</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45997.226135879631</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45997.226135879631</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45997.226135879631</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45997.226135879631</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45997.226135879631</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45997.226135879631</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45997.226135879631</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45997.226135879631</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45997.226135879631</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45997.226135879631</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45997.226135879631</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45997.226135879631</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45997.226135879631</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45997.226135879631</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45997.226135879631</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45997.226135879631</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45997.226135879631</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45997.226135879631</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45997.226135879631</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45997.226135879631</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45997.226135879631</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45997.226135879631</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45997.226135879631</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45997.226135879631</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45997.226135879631</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45997.226135879631</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45997.226135879631</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45997.226135879631</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45997.226135879631</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45997.226135879631</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45997.226135879631</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45997.226135879631</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45997.226135879631</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45997.226135879631</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45997.226135879631</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45997.226135879631</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45997.226135879631</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45997.226135879631</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45997.226135879631</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45997.226135879631</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45997.226135879631</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45997.226135879631</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45997.226135879631</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45997.226135879631</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45997.226135879631</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45997.226135879631</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45997.226135879631</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45997.226135879631</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45997.226135879631</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45997.226135879631</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45997.226135879631</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45997.226135879631</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45997.226135879631</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45997.226135879631</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45997.226135879631</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45997.226135879631</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45997.226135879631</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45997.226135879631</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45997.226135879631</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45997.226135879631</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45997.226135879631</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45997.226135879631</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45997.226135879631</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45997.226135879631</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45997.226135879631</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45997.226135879631</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45997.226135879631</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45997.226135879631</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45997.226135879631</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45997.226135879631</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45997.226135879631</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45997.226135879631</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45997.226135879631</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45997.226135879631</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45997.226135879631</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45997.226135879631</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45997.226135879631</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45997.226135879631</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45997.226135879631</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45997.226135879631</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45997.226135879631</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45997.226135879631</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45997.226135879631</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45997.226135879631</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45997.226135879631</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45997.226135879631</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45997.226135879631</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45997.226135879631</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45997.226135879631</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45997.226135879631</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45997.226135879631</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45997.226135879631</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45997.226135879631</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45997.226135879631</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45997.226135879631</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45997.226135879631</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45997.226135879631</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45997.226135879631</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45997.226135879631</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45997.226135879631</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45997.226135879631</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45997.226135879631</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45997.226135879631</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45997.226135879631</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45997.226135879631</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45997.226135879631</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45997.226135879631</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45997.226135879631</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45997.226135879631</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45997.226135879631</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45997.226135879631</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45997.226135879631</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45997.226135879631</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45997.226135879631</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45997.226135879631</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45997.226135879631</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45997.226135879631</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45997.226135879631</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45997.226135879631</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45997.226135879631</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45997.226135879631</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45997.226135879631</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45997.226135879631</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45997.226135879631</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45997.226135879631</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45997.226135879631</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45997.226135879631</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45997.226135879631</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45997.226135879631</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45997.226135879631</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45997.226135879631</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45997.226135879631</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45997.226135879631</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45997.226135879631</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45997.226135879631</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45997.226135879631</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45997.226135879631</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45997.226135879631</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45997.226135879631</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45997.226135879631</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45997.226135879631</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45997.226135879631</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45997.226135879631</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45997.226135879631</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45997.226135879631</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45997.226135879631</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45997.226135879631</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45997.226135879631</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45997.226135879631</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45997.226135879631</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45997.226135879631</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45997.226135879631</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45997.226135879631</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45997.226135879631</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45997.226135879631</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45997.226135879631</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45997.226135879631</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45997.226135879631</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45997.226135879631</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45997.226135879631</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45997.226135879631</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45997.226135879631</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45997.226135879631</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45997.226135879631</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45997.226135879631</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45997.226135879631</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45997.226135879631</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45997.226135879631</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45997.226135879631</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45997.226135879631</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45997.226135879631</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45997.226135879631</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45997.226135879631</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45997.226135879631</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45997.226135879631</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45997.226135879631</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45997.226135879631</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45997.226135879631</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45997.226135879631</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45997.226135879631</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45997.226135879631</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45997.226135879631</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45997.226135879631</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45997.226135879631</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45997.226135879631</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45997.226135879631</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45997.226135879631</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45997.226135879631</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45997.226135879631</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45997.226135879631</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45997.226135879631</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45997.226135879631</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45997.226135879631</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45997.226135879631</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45997.226135879631</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45997.226135879631</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45997.226135879631</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45997.226135879631</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45997.226135879631</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45997.226135879631</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45997.226135879631</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45997.226135879631</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45997.226135879631</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45997.226135879631</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45997.226135879631</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45997.226135879631</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45997.226135879631</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45997.226135879631</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45997.226135879631</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45997.226135879631</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45997.226135879631</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45997.226135879631</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45997.226135879631</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45997.226135879631</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45997.226135879631</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45997.226135879631</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45997.226135879631</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45997.226135879631</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45997.226135879631</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45997.226135879631</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45997.226135879631</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45997.226135879631</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45997.226135879631</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45997.226135879631</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45997.226135879631</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45997.226135879631</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45997.226135879631</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45997.226135879631</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45997.226135879631</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45997.226135879631</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45997.226135879631</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45997.226135879631</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45997.226135879631</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45997.226135879631</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45997.226135879631</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45997.226135879631</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45997.226135879631</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45997.226135879631</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45997.226135879631</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45997.226135879631</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45997.226135879631</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45997.226135879631</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45997.226135879631</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45997.226135879631</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45997.226135879631</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45997.226135879631</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45997.226135879631</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45997.226135879631</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45997.226135879631</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45997.226135879631</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45997.226135879631</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45997.226135879631</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45997.226135879631</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45997.226135879631</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45997.226135879631</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45997.226135879631</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45997.226135879631</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45997.226135879631</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45997.226135879631</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45997.226135879631</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45997.226135879631</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45997.226135879631</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45997.226135879631</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45997.226135879631</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45997.226135879631</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45997.226135879631</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45997.226135879631</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45997.226135879631</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45997.226135879631</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45997.226135879631</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45997.226135879631</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45997.226135879631</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45997.226135879631</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45997.226135879631</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45997.226135879631</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45997.226135879631</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45997.226135879631</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45997.226135879631</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45997.226135879631</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45997.226135879631</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45997.226135879631</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45997.226135879631</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45997.226135879631</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45997.226135879631</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45997.226135879631</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45997.226135879631</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45997.226135879631</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45997.226135879631</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45997.226135879631</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45997.226135879631</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45997.226135879631</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45997.226135879631</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45997.226135879631</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45997.226135879631</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45997.226135879631</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45997.226135879631</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45997.226135879631</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45997.226135879631</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45997.226135879631</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45997.226135879631</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45997.226135879631</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45997.226135879631</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45997.226135879631</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45997.226135879631</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45997.226135879631</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45997.226135879631</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45997.226135879631</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45997.226135879631</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45997.226135879631</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45997.226135879631</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45997.226135879631</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45997.226135879631</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45997.226135879631</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45997.226135879631</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45997.226135879631</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45997.226135879631</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45997.226135879631</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45997.226135879631</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45997.226135879631</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45997.226135879631</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45997.226135879631</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45997.226135879631</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45997.226135879631</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45997.226135879631</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45997.226135879631</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45997.226135879631</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45997.226135879631</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45997.226135879631</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45997.226135879631</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45997.226135879631</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45997.226135879631</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45997.226135879631</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45997.226135879631</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45997.226135879631</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45997.226135879631</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45997.226135879631</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45997.226135879631</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45997.226135879631</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45997.226135879631</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45997.226135879631</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45997.226135879631</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45997.226135879631</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45997.226135879631</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45997.226135879631</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45997.226135879631</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45997.226135879631</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2025-12-06T02:27:28Z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