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55" documentId="120_S{2AC9BD13-BADA-5192-A53E-5A8FF88502F6}" xr6:coauthVersionLast="47" xr6:coauthVersionMax="47" xr10:uidLastSave="{DD3783C1-2F72-4770-9F91-13DAAFB93A2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G7" i="5"/>
  <c r="B5" i="2"/>
  <c r="G5" i="2"/>
  <c r="I5" i="2"/>
  <c r="J5" i="2"/>
  <c r="L5"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J79" i="2"/>
  <c r="J80" i="2"/>
  <c r="J81" i="2"/>
  <c r="J82" i="2"/>
  <c r="J83" i="2"/>
  <c r="J84" i="2"/>
  <c r="J85" i="2"/>
  <c r="J86" i="2"/>
  <c r="J87" i="2"/>
  <c r="J88" i="2"/>
  <c r="J89" i="2"/>
  <c r="J90" i="2"/>
  <c r="J91" i="2"/>
  <c r="J92" i="2"/>
  <c r="J93" i="2"/>
  <c r="J94" i="2"/>
  <c r="J95" i="2"/>
  <c r="J96" i="2"/>
  <c r="J97" i="2"/>
  <c r="I79" i="2"/>
  <c r="I80" i="2"/>
  <c r="I81" i="2"/>
  <c r="I82" i="2"/>
  <c r="I83" i="2"/>
  <c r="I84" i="2"/>
  <c r="I85" i="2"/>
  <c r="I86" i="2"/>
  <c r="I87" i="2"/>
  <c r="I88" i="2"/>
  <c r="I89" i="2"/>
  <c r="I90" i="2"/>
  <c r="I91" i="2"/>
  <c r="I92" i="2"/>
  <c r="I93" i="2"/>
  <c r="I94" i="2"/>
  <c r="I95" i="2"/>
  <c r="I96" i="2"/>
  <c r="I97" i="2"/>
  <c r="G79" i="2"/>
  <c r="G80" i="2"/>
  <c r="G81" i="2"/>
  <c r="G82" i="2"/>
  <c r="G83" i="2"/>
  <c r="G84" i="2"/>
  <c r="G85" i="2"/>
  <c r="G86" i="2"/>
  <c r="G87" i="2"/>
  <c r="G88" i="2"/>
  <c r="G89" i="2"/>
  <c r="G90" i="2"/>
  <c r="G91" i="2"/>
  <c r="G92" i="2"/>
  <c r="G93" i="2"/>
  <c r="G94" i="2"/>
  <c r="G95" i="2"/>
  <c r="G96" i="2"/>
  <c r="G97" i="2"/>
  <c r="B79" i="2"/>
  <c r="B80" i="2"/>
  <c r="B81" i="2"/>
  <c r="B82" i="2"/>
  <c r="B83" i="2"/>
  <c r="B84" i="2"/>
  <c r="B85" i="2"/>
  <c r="B86" i="2"/>
  <c r="B87" i="2"/>
  <c r="B88" i="2"/>
  <c r="B89" i="2"/>
  <c r="B90" i="2"/>
  <c r="B91" i="2"/>
  <c r="B92" i="2"/>
  <c r="B93" i="2"/>
  <c r="B94" i="2"/>
  <c r="B95" i="2"/>
  <c r="B96" i="2"/>
  <c r="B9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<sst xmlns="http://schemas.openxmlformats.org/spreadsheetml/2006/main" count="181535" uniqueCount="39146">
  <si>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</si>
  <si>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</si>
  <si>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</si>
  <si>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</si>
  <si>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</si>
  <si>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</si>
  <si>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</si>
  <si>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</si>
  <si>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</si>
  <si>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</si>
  <si>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</si>
  <si>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</si>
  <si>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</si>
  <si>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</si>
  <si>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</si>
  <si>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</si>
  <si>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</si>
  <si>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</si>
  <si>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</si>
  <si>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</si>
  <si>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</si>
  <si>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</si>
  <si>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</si>
  <si>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</si>
  <si>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</si>
  <si>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</si>
  <si>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</si>
  <si>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</si>
  <si>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</si>
  <si>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</si>
  <si>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</si>
  <si>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</si>
  <si>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</si>
  <si>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</si>
  <si>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</si>
  <si>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</si>
  <si>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</si>
  <si>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</si>
  <si>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</si>
  <si>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</si>
  <si>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</si>
  <si>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</si>
  <si>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</si>
  <si>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</si>
  <si>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</si>
  <si>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</si>
  <si>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</si>
  <si>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</si>
  <si>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</si>
  <si>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</si>
  <si>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</si>
  <si>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</si>
  <si>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</si>
  <si>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</si>
  <si>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</si>
  <si>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</si>
  <si>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</si>
  <si>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</si>
  <si>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</si>
  <si>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</si>
  <si>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</si>
  <si>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</si>
  <si>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</si>
  <si>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</si>
  <si>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</si>
  <si>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</si>
  <si>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</si>
  <si>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</si>
  <si>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</si>
  <si>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</si>
  <si>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</si>
  <si>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</si>
  <si>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</si>
  <si>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</si>
  <si>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</si>
  <si>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</si>
  <si>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</si>
  <si>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</si>
  <si>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</si>
  <si>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</si>
  <si>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</si>
  <si>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</si>
  <si>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</si>
  <si>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</si>
  <si>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</si>
  <si>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</si>
  <si>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</si>
  <si>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</si>
  <si>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</si>
  <si>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</si>
  <si>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</si>
  <si>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</si>
  <si>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</si>
  <si>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</si>
  <si>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</si>
  <si>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</si>
  <si>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</si>
  <si>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</si>
  <si>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</si>
  <si>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</si>
  <si>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</si>
  <si>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</si>
  <si>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</si>
  <si>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</si>
  <si>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</si>
  <si>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</si>
  <si>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</si>
  <si>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</si>
  <si>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</si>
  <si>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</si>
  <si>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</si>
  <si>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</si>
  <si>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</si>
  <si>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</si>
  <si>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</si>
  <si>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</si>
  <si>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</si>
  <si>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</si>
  <si>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</si>
  <si>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</si>
  <si>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</si>
  <si>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</si>
  <si>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</si>
  <si>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</si>
  <si>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</si>
  <si>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</si>
  <si>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</si>
  <si>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</si>
  <si>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</si>
  <si>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</si>
  <si>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</si>
  <si>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</si>
  <si>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</si>
  <si>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</si>
  <si>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</si>
  <si>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</si>
  <si>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</si>
  <si>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</si>
  <si>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</si>
  <si>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</si>
  <si>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</si>
  <si>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</si>
  <si>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</si>
  <si>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</si>
  <si>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</si>
  <si>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</si>
  <si>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</si>
  <si>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</si>
  <si>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</si>
  <si>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</si>
  <si>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</si>
  <si>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</si>
  <si>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</si>
  <si>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</si>
  <si>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</si>
  <si>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</si>
  <si>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</si>
  <si>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</si>
  <si>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</si>
  <si>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</si>
  <si>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</si>
  <si>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</si>
  <si>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</si>
  <si>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</si>
  <si>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</si>
  <si>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</si>
  <si>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</si>
  <si>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</si>
  <si>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</si>
  <si>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</si>
  <si>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</si>
  <si>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</si>
  <si>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</si>
  <si>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</si>
  <si>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</si>
  <si>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</si>
  <si>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</si>
  <si>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</si>
  <si>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</si>
  <si>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</si>
  <si>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</si>
  <si>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</si>
  <si>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</si>
  <si>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</si>
  <si>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</si>
  <si>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</si>
  <si>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</si>
  <si>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</si>
  <si>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</si>
  <si>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</si>
  <si>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</si>
  <si>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</si>
  <si>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</si>
  <si>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</si>
  <si>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</si>
  <si>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</si>
  <si>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</si>
  <si>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</si>
  <si>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</si>
  <si>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</si>
  <si>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</si>
  <si>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</si>
  <si>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</si>
  <si>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</si>
  <si>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</si>
  <si>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</si>
  <si>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</si>
  <si>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</si>
  <si>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</si>
  <si>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</si>
  <si>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</si>
  <si>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</si>
  <si>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</si>
  <si>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</si>
  <si>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</si>
  <si>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</si>
  <si>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</si>
  <si>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</si>
  <si>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</si>
  <si>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</si>
  <si>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</si>
  <si>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</si>
  <si>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</si>
  <si>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</si>
  <si>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</si>
  <si>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</si>
  <si>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</si>
  <si>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</si>
  <si>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</si>
  <si>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</si>
  <si>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</si>
  <si>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</si>
  <si>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</si>
  <si>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</si>
  <si>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</si>
  <si>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</si>
  <si>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</si>
  <si>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</si>
  <si>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</si>
  <si>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</si>
  <si>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</si>
  <si>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</si>
  <si>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</si>
  <si>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</si>
  <si>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</si>
  <si>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</si>
  <si>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</si>
  <si>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</si>
  <si>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</si>
  <si>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</si>
  <si>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</si>
  <si>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</si>
  <si>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</si>
  <si>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</si>
  <si>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</si>
  <si>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</si>
  <si>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</si>
  <si>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</si>
  <si>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</si>
  <si>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</si>
  <si>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</si>
  <si>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</si>
  <si>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</si>
  <si>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</si>
  <si>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</si>
  <si>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</si>
  <si>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</si>
  <si>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</si>
  <si>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</si>
  <si>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</si>
  <si>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</si>
  <si>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</si>
  <si>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</si>
  <si>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</si>
  <si>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</si>
  <si>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</si>
  <si>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</si>
  <si>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</si>
  <si>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</si>
  <si>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</si>
  <si>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</si>
  <si>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</si>
  <si>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</si>
  <si>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</si>
  <si>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</si>
  <si>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</si>
  <si>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</si>
  <si>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</si>
  <si>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</si>
  <si>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</si>
  <si>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</si>
  <si>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</si>
  <si>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</si>
  <si>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</si>
  <si>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</si>
  <si>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</si>
  <si>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</si>
  <si>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</si>
  <si>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</si>
  <si>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</si>
  <si>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</si>
  <si>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</si>
  <si>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</si>
  <si>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</si>
  <si>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</si>
  <si>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</si>
  <si>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</si>
  <si>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</si>
  <si>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</si>
  <si>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</si>
  <si>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</si>
  <si>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</si>
  <si>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</si>
  <si>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</si>
  <si>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</si>
  <si>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</si>
  <si>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</si>
  <si>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</si>
  <si>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</si>
  <si>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</si>
  <si>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</si>
  <si>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</si>
  <si>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</si>
  <si>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</si>
  <si>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</si>
  <si>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</si>
  <si>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</si>
  <si>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</si>
  <si>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</si>
  <si>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</si>
  <si>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</si>
  <si>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</si>
  <si>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</si>
  <si>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</si>
  <si>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</si>
  <si>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</si>
  <si>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</si>
  <si>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</si>
  <si>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</si>
  <si>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</si>
  <si>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</si>
  <si>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</si>
  <si>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</si>
  <si>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</si>
  <si>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</si>
  <si>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</si>
  <si>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</si>
  <si>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</si>
  <si>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</si>
  <si>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</si>
  <si>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</si>
  <si>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</si>
  <si>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</si>
  <si>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</si>
  <si>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</si>
  <si>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</si>
  <si>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</si>
  <si>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</si>
  <si>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</si>
  <si>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</si>
  <si>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</si>
  <si>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</si>
  <si>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</si>
  <si>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</si>
  <si>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</si>
  <si>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</si>
  <si>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</si>
  <si>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</si>
  <si>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</si>
  <si>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</si>
  <si>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</si>
  <si>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</si>
  <si>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</si>
  <si>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</si>
  <si>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</si>
  <si>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</si>
  <si>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</si>
  <si>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</si>
  <si>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</si>
  <si>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</si>
  <si>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</si>
  <si>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</si>
  <si>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</si>
  <si>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</si>
  <si>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</si>
  <si>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</si>
  <si>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</si>
  <si>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</si>
  <si>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</si>
  <si>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</si>
  <si>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</si>
  <si>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</si>
  <si>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</si>
  <si>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</si>
  <si>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</si>
  <si>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</si>
  <si>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</si>
  <si>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</si>
  <si>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</si>
  <si>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</si>
  <si>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</si>
  <si>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</si>
  <si>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</si>
  <si>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</si>
  <si>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</si>
  <si>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</si>
  <si>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</si>
  <si>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</si>
  <si>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</si>
  <si>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</si>
  <si>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</si>
  <si>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</si>
  <si>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</si>
  <si>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</si>
  <si>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</si>
  <si>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</si>
  <si>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</si>
  <si>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</si>
  <si>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</si>
  <si>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</si>
  <si>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</si>
  <si>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</si>
  <si>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</si>
  <si>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</si>
  <si>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</si>
  <si>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</si>
  <si>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</si>
  <si>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</si>
  <si>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</si>
  <si>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</si>
  <si>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</si>
  <si>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</si>
  <si>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</si>
  <si>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</si>
  <si>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</si>
  <si>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</si>
  <si>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</si>
  <si>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</si>
  <si>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</si>
  <si>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</si>
  <si>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</si>
  <si>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</si>
  <si>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</si>
  <si>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</si>
  <si>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</si>
  <si>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</si>
  <si>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</si>
  <si>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</si>
  <si>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</si>
  <si>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</si>
  <si>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</si>
  <si>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</si>
  <si>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</si>
  <si>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</si>
  <si>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</si>
  <si>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</si>
  <si>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</si>
  <si>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</si>
  <si>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</si>
  <si>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</si>
  <si>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</si>
  <si>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</si>
  <si>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</si>
  <si>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</si>
  <si>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</si>
  <si>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</si>
  <si>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</si>
  <si>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</si>
  <si>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</si>
  <si>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</si>
  <si>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</si>
  <si>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</si>
  <si>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</si>
  <si>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</si>
  <si>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</si>
  <si>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</si>
  <si>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</si>
  <si>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</si>
  <si>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</si>
  <si>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</si>
  <si>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</si>
  <si>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</si>
  <si>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</si>
  <si>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</si>
  <si>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</si>
  <si>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</si>
  <si>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</si>
  <si>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</si>
  <si>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</si>
  <si>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</si>
  <si>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</si>
  <si>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</si>
  <si>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</si>
  <si>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</si>
  <si>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</si>
  <si>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</si>
  <si>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</si>
  <si>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</si>
  <si>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</si>
  <si>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</si>
  <si>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</si>
  <si>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</si>
  <si>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</si>
  <si>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</si>
  <si>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</si>
  <si>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</si>
  <si>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</si>
  <si>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</si>
  <si>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</si>
  <si>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</si>
  <si>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</si>
  <si>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</si>
  <si>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</si>
  <si>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</si>
  <si>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</si>
  <si>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</si>
  <si>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</si>
  <si>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</si>
  <si>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</si>
  <si>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</si>
  <si>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</si>
  <si>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</si>
  <si>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</si>
  <si>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</si>
  <si>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</si>
  <si>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</si>
  <si>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</si>
  <si>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</si>
  <si>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</si>
  <si>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</si>
  <si>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</si>
  <si>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</si>
  <si>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</si>
  <si>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</si>
  <si>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</si>
  <si>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</si>
  <si>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</si>
  <si>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</si>
  <si>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</si>
  <si>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</si>
  <si>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</si>
  <si>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</si>
  <si>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</si>
  <si>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</si>
  <si>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</si>
  <si>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</si>
  <si>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</si>
  <si>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</si>
  <si>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</si>
  <si>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</si>
  <si>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</si>
  <si>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</si>
  <si>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</si>
  <si>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</si>
  <si>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</si>
  <si>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</si>
  <si>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</si>
  <si>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</si>
  <si>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</si>
  <si>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</si>
  <si>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</si>
  <si>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</si>
  <si>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</si>
  <si>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</si>
  <si>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</si>
  <si>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</si>
  <si>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</si>
  <si>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</si>
  <si>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</si>
  <si>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</si>
  <si>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</si>
  <si>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</si>
  <si>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</si>
  <si>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</si>
  <si>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</si>
  <si>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</si>
  <si>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</si>
  <si>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</si>
  <si>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</si>
  <si>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</si>
  <si>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</si>
  <si>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</si>
  <si>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</si>
  <si>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</si>
  <si>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</si>
  <si>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</si>
  <si>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</si>
  <si>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</si>
  <si>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</si>
  <si>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</si>
  <si>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</si>
  <si>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</si>
  <si>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</si>
  <si>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</si>
  <si>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</si>
  <si>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</si>
  <si>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</si>
  <si>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</si>
  <si>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</si>
  <si>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</si>
  <si>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</si>
  <si>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</si>
  <si>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</si>
  <si>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</si>
  <si>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</si>
  <si>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</si>
  <si>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</si>
  <si>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</si>
  <si>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</si>
  <si>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</si>
  <si>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</si>
  <si>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</si>
  <si>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</si>
  <si>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</si>
  <si>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</si>
  <si>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</si>
  <si>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</si>
  <si>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</si>
  <si>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</si>
  <si>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</si>
  <si>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</si>
  <si>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</si>
  <si>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</si>
  <si>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</si>
  <si>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</si>
  <si>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</si>
  <si>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</si>
  <si>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</si>
  <si>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</si>
  <si>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</si>
  <si>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</si>
  <si>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</si>
  <si>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</si>
  <si>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</si>
  <si>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</si>
  <si>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</si>
  <si>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</si>
  <si>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</si>
  <si>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</si>
  <si>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</si>
  <si>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</si>
  <si>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</si>
  <si>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</si>
  <si>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</si>
  <si>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</si>
  <si>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</si>
  <si>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</si>
  <si>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</si>
  <si>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</si>
  <si>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</si>
  <si>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</si>
  <si>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</si>
  <si>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</si>
  <si>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</si>
  <si>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</si>
  <si>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</si>
  <si>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</si>
  <si>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</si>
  <si>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</si>
  <si>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</si>
  <si>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</si>
  <si>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</si>
  <si>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</si>
  <si>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</si>
  <si>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</si>
  <si>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</si>
  <si>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</si>
  <si>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</si>
  <si>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</si>
  <si>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</si>
  <si>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</si>
  <si>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</si>
  <si>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</si>
  <si>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</si>
  <si>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</si>
  <si>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</si>
  <si>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</si>
  <si>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</si>
  <si>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</si>
  <si>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</si>
  <si>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</si>
  <si>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</si>
  <si>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</si>
  <si>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</si>
  <si>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</si>
  <si>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</si>
  <si>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</si>
  <si>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</si>
  <si>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</si>
  <si>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</si>
  <si>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</si>
  <si>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</si>
  <si>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</si>
  <si>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</si>
  <si>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</si>
  <si>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</si>
  <si>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</si>
  <si>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</si>
  <si>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</si>
  <si>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</si>
  <si>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</si>
  <si>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</si>
  <si>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</si>
  <si>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</si>
  <si>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</si>
  <si>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</si>
  <si>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</si>
  <si>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</si>
  <si>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</si>
  <si>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</si>
  <si>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</si>
  <si>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</si>
  <si>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</si>
  <si>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</si>
  <si>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</si>
  <si>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</si>
  <si>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</si>
  <si>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</si>
  <si>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</si>
  <si>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</si>
  <si>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</si>
  <si>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</si>
  <si>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</si>
  <si>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</si>
  <si>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</si>
  <si>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</si>
  <si>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</si>
  <si>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</si>
  <si>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</si>
  <si>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</si>
  <si>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</si>
  <si>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</si>
  <si>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</si>
  <si>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</si>
  <si>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</si>
  <si>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</si>
  <si>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</si>
  <si>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</si>
  <si>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</si>
  <si>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</si>
  <si>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</si>
  <si>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</si>
  <si>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</si>
  <si>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</si>
  <si>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</si>
  <si>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</si>
  <si>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</si>
  <si>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</si>
  <si>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</si>
  <si>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</si>
  <si>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</si>
  <si>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</si>
  <si>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</si>
  <si>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</si>
  <si>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</si>
  <si>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</si>
  <si>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</si>
  <si>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</si>
  <si>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</si>
  <si>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</si>
  <si>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</si>
  <si>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</si>
  <si>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</si>
  <si>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</si>
  <si>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</si>
  <si>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</si>
  <si>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</si>
  <si>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</si>
  <si>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</si>
  <si>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</si>
  <si>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</si>
  <si>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</si>
  <si>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</si>
  <si>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</si>
  <si>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</si>
  <si>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</si>
  <si>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</si>
  <si>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</si>
  <si>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</si>
  <si>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</si>
  <si>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</si>
  <si>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</si>
  <si>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</si>
  <si>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</si>
  <si>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</si>
  <si>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</si>
  <si>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</si>
  <si>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</si>
  <si>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</si>
  <si>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</si>
  <si>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</si>
  <si>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</si>
  <si>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</si>
  <si>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</si>
  <si>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</si>
  <si>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</si>
  <si>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</si>
  <si>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</si>
  <si>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</si>
  <si>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</si>
  <si>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</si>
  <si>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</si>
  <si>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</si>
  <si>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</si>
  <si>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</si>
  <si>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</si>
  <si>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</si>
  <si>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</si>
  <si>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</si>
  <si>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</si>
  <si>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</si>
  <si>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</si>
  <si>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</si>
  <si>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</si>
  <si>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</si>
  <si>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</si>
  <si>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</si>
  <si>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</si>
  <si>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</si>
  <si>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</si>
  <si>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</si>
  <si>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</si>
  <si>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</si>
  <si>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</si>
  <si>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</si>
  <si>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</si>
  <si>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</si>
  <si>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</si>
  <si>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</si>
  <si>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</si>
  <si>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</si>
  <si>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</si>
  <si>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</si>
  <si>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</si>
  <si>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</si>
  <si>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</si>
  <si>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</si>
  <si>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</si>
  <si>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</si>
  <si>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</si>
  <si>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</si>
  <si>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</si>
  <si>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</si>
  <si>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</si>
  <si>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</si>
  <si>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</si>
  <si>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</si>
  <si>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</si>
  <si>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</si>
  <si>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</si>
  <si>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</si>
  <si>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</si>
  <si>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</si>
  <si>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</si>
  <si>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</si>
  <si>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</si>
  <si>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</si>
  <si>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</si>
  <si>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</si>
  <si>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</si>
  <si>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</si>
  <si>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</si>
  <si>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</si>
  <si>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</si>
  <si>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</si>
  <si>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</si>
  <si>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</si>
  <si>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</si>
  <si>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</si>
  <si>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</si>
  <si>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</si>
  <si>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</si>
  <si>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</si>
  <si>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</si>
  <si>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</si>
  <si>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</si>
  <si>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</si>
  <si>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</si>
  <si>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</si>
  <si>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</si>
  <si>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</si>
  <si>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</si>
  <si>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</si>
  <si>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</si>
  <si>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</si>
  <si>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</si>
  <si>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</si>
  <si>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</si>
  <si>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</si>
  <si>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</si>
  <si>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</si>
  <si>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</si>
  <si>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</si>
  <si>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</si>
  <si>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</si>
  <si>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</si>
  <si>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</si>
  <si>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</si>
  <si>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</si>
  <si>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</si>
  <si>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</si>
  <si>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</si>
  <si>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</si>
  <si>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</si>
  <si>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</si>
  <si>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</si>
  <si>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</si>
  <si>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</si>
  <si>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</si>
  <si>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</si>
  <si>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</si>
  <si>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</si>
  <si>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</si>
  <si>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</si>
  <si>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</si>
  <si>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</si>
  <si>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</si>
  <si>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</si>
  <si>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</si>
  <si>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</si>
  <si>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</si>
  <si>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</si>
  <si>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</si>
  <si>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</si>
  <si>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</si>
  <si>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</si>
  <si>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</si>
  <si>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</si>
  <si>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</si>
  <si>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</si>
  <si>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</si>
  <si>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</si>
  <si>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</si>
  <si>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</si>
  <si>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</si>
  <si>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</si>
  <si>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</si>
  <si>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</si>
  <si>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</si>
  <si>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</si>
  <si>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</si>
  <si>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</si>
  <si>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</si>
  <si>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</si>
  <si>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</si>
  <si>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</si>
  <si>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</si>
  <si>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</si>
  <si>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</si>
  <si>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</si>
  <si>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</si>
  <si>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</si>
  <si>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</si>
  <si>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</si>
  <si>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</si>
  <si>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</si>
  <si>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</si>
  <si>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</si>
  <si>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</si>
  <si>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</si>
  <si>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</si>
  <si>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</si>
  <si>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</si>
  <si>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</si>
  <si>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</si>
  <si>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</si>
  <si>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</si>
  <si>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</si>
  <si>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</si>
  <si>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</si>
  <si>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</si>
  <si>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</si>
  <si>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</si>
  <si>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</si>
  <si>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</si>
  <si>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</si>
  <si>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</si>
  <si>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</si>
  <si>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</si>
  <si>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</si>
  <si>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</si>
  <si>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</si>
  <si>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</si>
  <si>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</si>
  <si>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</si>
  <si>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</si>
  <si>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</si>
  <si>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</si>
  <si>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</si>
  <si>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</si>
  <si>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</si>
  <si>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</si>
  <si>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</si>
  <si>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</si>
  <si>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</si>
  <si>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</si>
  <si>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</si>
  <si>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</si>
  <si>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</si>
  <si>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</si>
  <si>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</si>
  <si>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</si>
  <si>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</si>
  <si>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</si>
  <si>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</si>
  <si>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</si>
  <si>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</si>
  <si>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</si>
  <si>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</si>
  <si>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</si>
  <si>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</si>
  <si>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</si>
  <si>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</si>
  <si>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</si>
  <si>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</si>
  <si>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</si>
  <si>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</si>
  <si>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</si>
  <si>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</si>
  <si>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</si>
  <si>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</si>
  <si>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</si>
  <si>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</si>
  <si>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</si>
  <si>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</si>
  <si>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</si>
  <si>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</si>
  <si>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</si>
  <si>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</si>
  <si>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</si>
  <si>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</si>
  <si>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</si>
  <si>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</si>
  <si>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</si>
  <si>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</si>
  <si>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</si>
  <si>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</si>
  <si>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</si>
  <si>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</si>
  <si>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</si>
  <si>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</si>
  <si>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</si>
  <si>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</si>
  <si>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</si>
  <si>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</si>
  <si>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</si>
  <si>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</si>
  <si>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</si>
  <si>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</si>
  <si>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</si>
  <si>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</si>
  <si>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</si>
  <si>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</si>
  <si>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</si>
  <si>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</si>
  <si>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</si>
  <si>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</si>
  <si>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</si>
  <si>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</si>
  <si>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</si>
  <si>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</si>
  <si>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</si>
  <si>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</si>
  <si>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</si>
  <si>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</si>
  <si>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</si>
  <si>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</si>
  <si>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</si>
  <si>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</si>
  <si>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</si>
  <si>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</si>
  <si>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</si>
  <si>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</si>
  <si>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</si>
  <si>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</si>
  <si>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</si>
  <si>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</si>
  <si>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</si>
  <si>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</si>
  <si>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</si>
  <si>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</si>
  <si>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</si>
  <si>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</si>
  <si>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</si>
  <si>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</si>
  <si>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</si>
  <si>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</si>
  <si>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</si>
  <si>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</si>
  <si>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</si>
  <si>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</si>
  <si>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</si>
  <si>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</si>
  <si>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</si>
  <si>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</si>
  <si>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</si>
  <si>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</si>
  <si>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</si>
  <si>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</si>
  <si>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</si>
  <si>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</si>
  <si>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</si>
  <si>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</si>
  <si>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</si>
  <si>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</si>
  <si>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</si>
  <si>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</si>
  <si>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</si>
  <si>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</si>
  <si>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</si>
  <si>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</si>
  <si>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</si>
  <si>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</si>
  <si>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</si>
  <si>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</si>
  <si>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</si>
  <si>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</si>
  <si>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</si>
  <si>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</si>
  <si>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</si>
  <si>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</si>
  <si>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</si>
  <si>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</si>
  <si>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</si>
  <si>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</si>
  <si>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</si>
  <si>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</si>
  <si>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</si>
  <si>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</si>
  <si>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</si>
  <si>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</si>
  <si>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</si>
  <si>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</si>
  <si>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</si>
  <si>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</si>
  <si>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</si>
  <si>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</si>
  <si>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</si>
  <si>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</si>
  <si>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</si>
  <si>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</si>
  <si>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</si>
  <si>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</si>
  <si>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</si>
  <si>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</si>
  <si>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</si>
  <si>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</si>
  <si>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</si>
  <si>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</si>
  <si>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</si>
  <si>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</si>
  <si>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</si>
  <si>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</si>
  <si>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</si>
  <si>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</si>
  <si>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</si>
  <si>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</si>
  <si>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</si>
  <si>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</si>
  <si>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</si>
  <si>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</si>
  <si>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</si>
  <si>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</si>
  <si>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</si>
  <si>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</si>
  <si>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</si>
  <si>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</si>
  <si>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</si>
  <si>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</si>
  <si>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</si>
  <si>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</si>
  <si>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</si>
  <si>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</si>
  <si>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</si>
  <si>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</si>
  <si>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</si>
  <si>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</si>
  <si>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</si>
  <si>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</si>
  <si>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</si>
  <si>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</si>
  <si>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</si>
  <si>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</si>
  <si>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</si>
  <si>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</si>
  <si>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</si>
  <si>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</si>
  <si>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</si>
  <si>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</si>
  <si>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</si>
  <si>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</si>
  <si>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</si>
  <si>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</si>
  <si>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</si>
  <si>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</si>
  <si>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</si>
  <si>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</si>
  <si>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</si>
  <si>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</si>
  <si>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</si>
  <si>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</si>
  <si>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</si>
  <si>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</si>
  <si>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</si>
  <si>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</si>
  <si>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</si>
  <si>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</si>
  <si>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</si>
  <si>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</si>
  <si>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</si>
  <si>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</si>
  <si>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</si>
  <si>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</si>
  <si>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</si>
  <si>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</si>
  <si>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</si>
  <si>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</si>
  <si>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</si>
  <si>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</si>
  <si>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</si>
  <si>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</si>
  <si>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</si>
  <si>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</si>
  <si>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</si>
  <si>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</si>
  <si>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</si>
  <si>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</si>
  <si>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</si>
  <si>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</si>
  <si>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</si>
  <si>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</si>
  <si>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</si>
  <si>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</si>
  <si>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</si>
  <si>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</si>
  <si>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</si>
  <si>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</si>
  <si>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</si>
  <si>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</si>
  <si>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</si>
  <si>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</si>
  <si>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</si>
  <si>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</si>
  <si>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</si>
  <si>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</si>
  <si>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</si>
  <si>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</si>
  <si>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</si>
  <si>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</si>
  <si>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</si>
  <si>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</si>
  <si>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</si>
  <si>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</si>
  <si>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</si>
  <si>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</si>
  <si>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</si>
  <si>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</si>
  <si>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</si>
  <si>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</si>
  <si>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</si>
  <si>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</si>
  <si>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</si>
  <si>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</si>
  <si>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</si>
  <si>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</si>
  <si>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</si>
  <si>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</si>
  <si>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</si>
  <si>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</si>
  <si>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</si>
  <si>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</si>
  <si>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</si>
  <si>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</si>
  <si>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</si>
  <si>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</si>
  <si>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</si>
  <si>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</si>
  <si>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</si>
  <si>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</si>
  <si>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</si>
  <si>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</si>
  <si>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</si>
  <si>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</si>
  <si>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</si>
  <si>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</si>
  <si>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</si>
  <si>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</si>
  <si>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</si>
  <si>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</si>
  <si>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</si>
  <si>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</si>
  <si>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</si>
  <si>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</si>
  <si>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</si>
  <si>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</si>
  <si>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</si>
  <si>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</si>
  <si>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</si>
  <si>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</si>
  <si>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</si>
  <si>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</si>
  <si>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</si>
  <si>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</si>
  <si>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</si>
  <si>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</si>
  <si>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</si>
  <si>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</si>
  <si>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</si>
  <si>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</si>
  <si>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</si>
  <si>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</si>
  <si>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</si>
  <si>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</si>
  <si>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</si>
  <si>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</si>
  <si>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</si>
  <si>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</si>
  <si>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</si>
  <si>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</si>
  <si>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</si>
  <si>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</si>
  <si>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</si>
  <si>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</si>
  <si>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</si>
  <si>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</si>
  <si>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</si>
  <si>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</si>
  <si>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</si>
  <si>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</si>
  <si>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</si>
  <si>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</si>
  <si>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</si>
  <si>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</si>
  <si>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</si>
  <si>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</si>
  <si>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</si>
  <si>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</si>
  <si>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</si>
  <si>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</si>
  <si>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</si>
  <si>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</si>
  <si>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</si>
  <si>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</si>
  <si>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</si>
  <si>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</si>
  <si>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</si>
  <si>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</si>
  <si>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</si>
  <si>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</si>
  <si>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</si>
  <si>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</si>
  <si>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</si>
  <si>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</si>
  <si>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</si>
  <si>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</si>
  <si>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</si>
  <si>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</si>
  <si>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</si>
  <si>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</si>
  <si>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</si>
  <si>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</si>
  <si>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</si>
  <si>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</si>
  <si>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</si>
  <si>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</si>
  <si>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</si>
  <si>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</si>
  <si>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</si>
  <si>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</si>
  <si>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</si>
  <si>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</si>
  <si>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</si>
  <si>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</si>
  <si>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</si>
  <si>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</si>
  <si>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</si>
  <si>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</si>
  <si>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</si>
  <si>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</si>
  <si>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</si>
  <si>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</si>
  <si>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</si>
  <si>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</si>
  <si>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</si>
  <si>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</si>
  <si>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</si>
  <si>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</si>
  <si>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</si>
  <si>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</si>
  <si>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</si>
  <si>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</si>
  <si>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</si>
  <si>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</si>
  <si>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</si>
  <si>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</si>
  <si>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</si>
  <si>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</si>
  <si>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</si>
  <si>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</si>
  <si>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</si>
  <si>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</si>
  <si>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</si>
  <si>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</si>
  <si>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</si>
  <si>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</si>
  <si>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</si>
  <si>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</si>
  <si>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</si>
  <si>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</si>
  <si>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</si>
  <si>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</si>
  <si>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</si>
  <si>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</si>
  <si>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</si>
  <si>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</si>
  <si>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</si>
  <si>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</si>
  <si>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</si>
  <si>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</si>
  <si>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</si>
  <si>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</si>
  <si>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</si>
  <si>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</si>
  <si>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</si>
  <si>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</si>
  <si>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</si>
  <si>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</si>
  <si>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</si>
  <si>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</si>
  <si>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</si>
  <si>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</si>
  <si>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</si>
  <si>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</si>
  <si>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</si>
  <si>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</si>
  <si>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</si>
  <si>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</si>
  <si>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</si>
  <si>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</si>
  <si>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</si>
  <si>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</si>
  <si>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</si>
  <si>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</si>
  <si>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</si>
  <si>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</si>
  <si>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</si>
  <si>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</si>
  <si>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</si>
  <si>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</si>
  <si>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</si>
  <si>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</si>
  <si>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</si>
  <si>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</si>
  <si>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</si>
  <si>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</si>
  <si>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</si>
  <si>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</si>
  <si>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</si>
  <si>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</si>
  <si>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</si>
  <si>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</si>
  <si>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</si>
  <si>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</si>
  <si>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</si>
  <si>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</si>
  <si>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</si>
  <si>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</si>
  <si>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</si>
  <si>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</si>
  <si>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</si>
  <si>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</si>
  <si>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</si>
  <si>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</si>
  <si>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</si>
  <si>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</si>
  <si>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</si>
  <si>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</si>
  <si>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</si>
  <si>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</si>
  <si>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</si>
  <si>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</si>
  <si>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</si>
  <si>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</si>
  <si>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</si>
  <si>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</si>
  <si>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</si>
  <si>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</si>
  <si>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</si>
  <si>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</si>
  <si>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</si>
  <si>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</si>
  <si>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</si>
  <si>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</si>
  <si>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</si>
  <si>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</si>
  <si>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</si>
  <si>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</si>
  <si>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</si>
  <si>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</si>
  <si>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</si>
  <si>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</si>
  <si>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</si>
  <si>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</si>
  <si>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</si>
  <si>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</si>
  <si>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</si>
  <si>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</si>
  <si>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</si>
  <si>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</si>
  <si>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</si>
  <si>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</si>
  <si>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</si>
  <si>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</si>
  <si>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</si>
  <si>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</si>
  <si>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</si>
  <si>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</si>
  <si>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</si>
  <si>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</si>
  <si>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</si>
  <si>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</si>
  <si>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</si>
  <si>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</si>
  <si>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</si>
  <si>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</si>
  <si>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</si>
  <si>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</si>
  <si>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</si>
  <si>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</si>
  <si>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</si>
  <si>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</si>
  <si>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</si>
  <si>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</si>
  <si>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</si>
  <si>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</si>
  <si>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</si>
  <si>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</si>
  <si>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</si>
  <si>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</si>
  <si>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</si>
  <si>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</si>
  <si>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</si>
  <si>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</si>
  <si>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</si>
  <si>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</si>
  <si>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</si>
  <si>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</si>
  <si>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</si>
  <si>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</si>
  <si>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</si>
  <si>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</si>
  <si>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</si>
  <si>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</si>
  <si>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</si>
  <si>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</si>
  <si>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</si>
  <si>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</si>
  <si>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</si>
  <si>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</si>
  <si>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</si>
  <si>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</si>
  <si>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</si>
  <si>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</si>
  <si>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</si>
  <si>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</si>
  <si>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</si>
  <si>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</si>
  <si>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</si>
  <si>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</si>
  <si>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</si>
  <si>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</si>
  <si>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</si>
  <si>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</si>
  <si>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</si>
  <si>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</si>
  <si>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</si>
  <si>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</si>
  <si>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</si>
  <si>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</si>
  <si>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</si>
  <si>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</si>
  <si>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</si>
  <si>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</si>
  <si>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</si>
  <si>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</si>
  <si>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</si>
  <si>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</si>
  <si>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</si>
  <si>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</si>
  <si>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</si>
  <si>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</si>
  <si>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</si>
  <si>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</si>
  <si>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</si>
  <si>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</si>
  <si>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</si>
  <si>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</si>
  <si>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</si>
  <si>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</si>
  <si>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</si>
  <si>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</si>
  <si>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</si>
  <si>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</si>
  <si>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</si>
  <si>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</si>
  <si>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</si>
  <si>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</si>
  <si>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</si>
  <si>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</si>
  <si>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</si>
  <si>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</si>
  <si>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</si>
  <si>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</si>
  <si>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</si>
  <si>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</si>
  <si>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</si>
  <si>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</si>
  <si>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</si>
  <si>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</si>
  <si>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</si>
  <si>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</si>
  <si>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</si>
  <si>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</si>
  <si>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</si>
  <si>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</si>
  <si>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</si>
  <si>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</si>
  <si>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</si>
  <si>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</si>
  <si>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</si>
  <si>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</si>
  <si>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</si>
  <si>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</si>
  <si>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</si>
  <si>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</si>
  <si>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</si>
  <si>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</si>
  <si>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</si>
  <si>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</si>
  <si>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</si>
  <si>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</si>
  <si>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</si>
  <si>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</si>
  <si>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</si>
  <si>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</si>
  <si>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</si>
  <si>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</si>
  <si>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</si>
  <si>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</si>
  <si>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</si>
  <si>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</si>
  <si>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</si>
  <si>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</si>
  <si>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</si>
  <si>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</si>
  <si>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</si>
  <si>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</si>
  <si>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</si>
  <si>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</si>
  <si>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</si>
  <si>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</si>
  <si>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</si>
  <si>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</si>
  <si>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</si>
  <si>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</si>
  <si>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</si>
  <si>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</si>
  <si>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</si>
  <si>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</si>
  <si>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</si>
  <si>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</si>
  <si>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</si>
  <si>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</si>
  <si>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</si>
  <si>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</si>
  <si>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</si>
  <si>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</si>
  <si>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</si>
  <si>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</si>
  <si>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</si>
  <si>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</si>
  <si>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</si>
  <si>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</si>
  <si>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</si>
  <si>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</si>
  <si>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</si>
  <si>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</si>
  <si>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</si>
  <si>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</si>
  <si>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</si>
  <si>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</si>
  <si>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</si>
  <si>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</si>
  <si>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</si>
  <si>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</si>
  <si>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</si>
  <si>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</si>
  <si>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</si>
  <si>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</si>
  <si>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</si>
  <si>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</si>
  <si>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</si>
  <si>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</si>
  <si>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</si>
  <si>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</si>
  <si>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</si>
  <si>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</si>
  <si>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</si>
  <si>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</si>
  <si>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</si>
  <si>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</si>
  <si>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</si>
  <si>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</si>
  <si>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</si>
  <si>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</si>
  <si>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</si>
  <si>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</si>
  <si>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</si>
  <si>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</si>
  <si>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</si>
  <si>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</si>
  <si>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</si>
  <si>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</si>
  <si>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</si>
  <si>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</si>
  <si>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</si>
  <si>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</si>
  <si>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</si>
  <si>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</si>
  <si>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</si>
  <si>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</si>
  <si>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</si>
  <si>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</si>
  <si>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</si>
  <si>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</si>
  <si>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</si>
  <si>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</si>
  <si>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</si>
  <si>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</si>
  <si>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</si>
  <si>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</si>
  <si>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</si>
  <si>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</si>
  <si>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</si>
  <si>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</si>
  <si>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</si>
  <si>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</si>
  <si>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</si>
  <si>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</si>
  <si>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</si>
  <si>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</si>
  <si>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</si>
  <si>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</si>
  <si>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</si>
  <si>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</si>
  <si>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</si>
  <si>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</si>
  <si>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</si>
  <si>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</si>
  <si>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</si>
  <si>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</si>
  <si>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</si>
  <si>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</si>
  <si>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</si>
  <si>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</si>
  <si>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</si>
  <si>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</si>
  <si>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</si>
  <si>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</si>
  <si>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</si>
  <si>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</si>
  <si>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</si>
  <si>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</si>
  <si>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</si>
  <si>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</si>
  <si>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</si>
  <si>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</si>
  <si>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</si>
  <si>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</si>
  <si>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</si>
  <si>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</si>
  <si>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</si>
  <si>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</si>
  <si>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</si>
  <si>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</si>
  <si>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</si>
  <si>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</si>
  <si>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</si>
  <si>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</si>
  <si>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</si>
  <si>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</si>
  <si>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</si>
  <si>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</si>
  <si>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</si>
  <si>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</si>
  <si>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</si>
  <si>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</si>
  <si>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</si>
  <si>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</si>
  <si>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</si>
  <si>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</si>
  <si>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</si>
  <si>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</si>
  <si>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</si>
  <si>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</si>
  <si>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</si>
  <si>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</si>
  <si>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</si>
  <si>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</si>
  <si>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</si>
  <si>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</si>
  <si>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</si>
  <si>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</si>
  <si>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</si>
  <si>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</si>
  <si>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</si>
  <si>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</si>
  <si>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</si>
  <si>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</si>
  <si>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</si>
  <si>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</si>
  <si>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</si>
  <si>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</si>
  <si>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</si>
  <si>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</si>
  <si>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</si>
  <si>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</si>
  <si>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</si>
  <si>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</si>
  <si>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</si>
  <si>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</si>
  <si>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</si>
  <si>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</si>
  <si>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</si>
  <si>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</si>
  <si>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</si>
  <si>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</si>
  <si>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</si>
  <si>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</si>
  <si>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</si>
  <si>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</si>
  <si>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</si>
  <si>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</si>
  <si>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</si>
  <si>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</si>
  <si>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</si>
  <si>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</si>
  <si>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</si>
  <si>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</si>
  <si>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</si>
  <si>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</si>
  <si>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</si>
  <si>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</si>
  <si>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</si>
  <si>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</si>
  <si>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</si>
  <si>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</si>
  <si>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</si>
  <si>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</si>
  <si>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</si>
  <si>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</si>
  <si>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</si>
  <si>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</si>
  <si>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</si>
  <si>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</si>
  <si>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</si>
  <si>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</si>
  <si>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</si>
  <si>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</si>
  <si>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</si>
  <si>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</si>
  <si>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</si>
  <si>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</si>
  <si>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</si>
  <si>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</si>
  <si>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</si>
  <si>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</si>
  <si>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</si>
  <si>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</si>
  <si>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</si>
  <si>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</si>
  <si>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</si>
  <si>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</si>
  <si>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</si>
  <si>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</si>
  <si>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</si>
  <si>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</si>
  <si>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</si>
  <si>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</si>
  <si>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</si>
  <si>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</si>
  <si>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</si>
  <si>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</si>
  <si>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</si>
  <si>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</si>
  <si>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</si>
  <si>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</si>
  <si>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</si>
  <si>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</si>
  <si>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</si>
  <si>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</si>
  <si>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</si>
  <si>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</si>
  <si>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</si>
  <si>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</si>
  <si>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</si>
  <si>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</si>
  <si>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</si>
  <si>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</si>
  <si>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</si>
  <si>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</si>
  <si>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</si>
  <si>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</si>
  <si>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</si>
  <si>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</si>
  <si>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</si>
  <si>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</si>
  <si>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</si>
  <si>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</si>
  <si>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</si>
  <si>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</si>
  <si>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</si>
  <si>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</si>
  <si>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</si>
  <si>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</si>
  <si>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</si>
  <si>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</si>
  <si>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</si>
  <si>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</si>
  <si>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</si>
  <si>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</si>
  <si>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</si>
  <si>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</si>
  <si>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</si>
  <si>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</si>
  <si>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</si>
  <si>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</si>
  <si>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</si>
  <si>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</si>
  <si>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</si>
  <si>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</si>
  <si>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</si>
  <si>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</si>
  <si>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</si>
  <si>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</si>
  <si>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</si>
  <si>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</si>
  <si>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</si>
  <si>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</si>
  <si>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</si>
  <si>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</si>
  <si>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</si>
  <si>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</si>
  <si>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</si>
  <si>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</si>
  <si>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</si>
  <si>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</si>
  <si>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</si>
  <si>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</si>
  <si>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</si>
  <si>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</si>
  <si>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</si>
  <si>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</si>
  <si>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</si>
  <si>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</si>
  <si>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</si>
  <si>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</si>
  <si>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</si>
  <si>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</si>
  <si>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</si>
  <si>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</si>
  <si>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</si>
  <si>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</si>
  <si>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</si>
  <si>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</si>
  <si>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</si>
  <si>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</si>
  <si>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</si>
  <si>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</si>
  <si>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</si>
  <si>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</si>
  <si>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</si>
  <si>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</si>
  <si>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</si>
  <si>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</si>
  <si>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</si>
  <si>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</si>
  <si>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</si>
  <si>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</si>
  <si>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</si>
  <si>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</si>
  <si>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</si>
  <si>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</si>
  <si>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</si>
  <si>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</si>
  <si>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</si>
  <si>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</si>
  <si>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</si>
  <si>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</si>
  <si>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</si>
  <si>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</si>
  <si>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</si>
  <si>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</si>
  <si>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</si>
  <si>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</si>
  <si>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</si>
  <si>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</si>
  <si>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</si>
  <si>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</si>
  <si>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</si>
  <si>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</si>
  <si>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</si>
  <si>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</si>
  <si>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</si>
  <si>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</si>
  <si>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</si>
  <si>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</si>
  <si>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</si>
  <si>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</si>
  <si>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</si>
  <si>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</si>
  <si>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</si>
  <si>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</si>
  <si>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</si>
  <si>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</si>
  <si>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</si>
  <si>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</si>
  <si>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</si>
  <si>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</si>
  <si>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</si>
  <si>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</si>
  <si>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</si>
  <si>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</si>
  <si>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</si>
  <si>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</si>
  <si>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</si>
  <si>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</si>
  <si>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</si>
  <si>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</si>
  <si>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</si>
  <si>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</si>
  <si>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</si>
  <si>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</si>
  <si>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</si>
  <si>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</si>
  <si>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</si>
  <si>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</si>
  <si>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</si>
  <si>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</si>
  <si>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</si>
  <si>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</si>
  <si>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</si>
  <si>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</si>
  <si>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</si>
  <si>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</si>
  <si>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</si>
  <si>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</si>
  <si>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</si>
  <si>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</si>
  <si>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</si>
  <si>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</si>
  <si>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</si>
  <si>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</si>
  <si>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</si>
  <si>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</si>
  <si>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</si>
  <si>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</si>
  <si>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</si>
  <si>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</si>
  <si>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</si>
  <si>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</si>
  <si>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</si>
  <si>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</si>
  <si>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</si>
  <si>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</si>
  <si>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</si>
  <si>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</si>
  <si>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</si>
  <si>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</si>
  <si>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</si>
  <si>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</si>
  <si>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</si>
  <si>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</si>
  <si>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</si>
  <si>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</si>
  <si>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</si>
  <si>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</si>
  <si>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</si>
  <si>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</si>
  <si>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</si>
  <si>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</si>
  <si>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</si>
  <si>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</si>
  <si>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</si>
  <si>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</si>
  <si>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</si>
  <si>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</si>
  <si>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</si>
  <si>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</si>
  <si>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</si>
  <si>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</si>
  <si>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</si>
  <si>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</si>
  <si>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</si>
  <si>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</si>
  <si>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</si>
  <si>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</si>
  <si>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</si>
  <si>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</si>
  <si>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</si>
  <si>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</si>
  <si>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</si>
  <si>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</si>
  <si>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</si>
  <si>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</si>
  <si>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</si>
  <si>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</si>
  <si>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</si>
  <si>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</si>
  <si>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</si>
  <si>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</si>
  <si>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</si>
  <si>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</si>
  <si>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</si>
  <si>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</si>
  <si>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</si>
  <si>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</si>
  <si>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</si>
  <si>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</si>
  <si>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</si>
  <si>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</si>
  <si>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</si>
  <si>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</si>
  <si>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</si>
  <si>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</si>
  <si>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</si>
  <si>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</si>
  <si>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</si>
  <si>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</si>
  <si>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</si>
  <si>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</si>
  <si>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</si>
  <si>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</si>
  <si>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</si>
  <si>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</si>
  <si>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</si>
  <si>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</si>
  <si>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</si>
  <si>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</si>
  <si>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</si>
  <si>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</si>
  <si>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</si>
  <si>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</si>
  <si>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</si>
  <si>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</si>
  <si>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</si>
  <si>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</si>
  <si>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</si>
  <si>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</si>
  <si>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</si>
  <si>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</si>
  <si>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</si>
  <si>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</si>
  <si>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</si>
  <si>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</si>
  <si>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</si>
  <si>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</si>
  <si>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</si>
  <si>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</si>
  <si>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</si>
  <si>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</si>
  <si>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</si>
  <si>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</si>
  <si>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</si>
  <si>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</si>
  <si>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</si>
  <si>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</si>
  <si>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</si>
  <si>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</si>
  <si>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</si>
  <si>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</si>
  <si>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</si>
  <si>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</si>
  <si>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</si>
  <si>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</si>
  <si>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</si>
  <si>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</si>
  <si>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</si>
  <si>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</si>
  <si>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</si>
  <si>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</si>
  <si>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</si>
  <si>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</si>
  <si>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</si>
  <si>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</si>
  <si>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</si>
  <si>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</si>
  <si>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</si>
  <si>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</si>
  <si>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</si>
  <si>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</si>
  <si>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</si>
  <si>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</si>
  <si>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</si>
  <si>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</si>
  <si>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</si>
  <si>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</si>
  <si>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</si>
  <si>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</si>
  <si>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</si>
  <si>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</si>
  <si>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</si>
  <si>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</si>
  <si>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</si>
  <si>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</si>
  <si>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</si>
  <si>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</si>
  <si>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</si>
  <si>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</si>
  <si>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</si>
  <si>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</si>
  <si>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</si>
  <si>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</si>
  <si>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</si>
  <si>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</si>
  <si>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</si>
  <si>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</si>
  <si>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</si>
  <si>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</si>
  <si>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</si>
  <si>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</si>
  <si>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</si>
  <si>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</si>
  <si>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</si>
  <si>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</si>
  <si>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</si>
  <si>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</si>
  <si>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</si>
  <si>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</si>
  <si>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</si>
  <si>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</si>
  <si>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</si>
  <si>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</si>
  <si>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</si>
  <si>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</si>
  <si>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</si>
  <si>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</si>
  <si>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</si>
  <si>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</si>
  <si>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</si>
  <si>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</si>
  <si>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</si>
  <si>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</si>
  <si>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</si>
  <si>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</si>
  <si>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</si>
  <si>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</si>
  <si>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</si>
  <si>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</si>
  <si>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</si>
  <si>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</si>
  <si>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</si>
  <si>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</si>
  <si>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</si>
  <si>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</si>
  <si>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</si>
  <si>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</si>
  <si>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</si>
  <si>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</si>
  <si>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</si>
  <si>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</si>
  <si>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</si>
  <si>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</si>
  <si>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</si>
  <si>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</si>
  <si>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</si>
  <si>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</si>
  <si>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</si>
  <si>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</si>
  <si>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</si>
  <si>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</si>
  <si>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</si>
  <si>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</si>
  <si>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</si>
  <si>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</si>
  <si>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</si>
  <si>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</si>
  <si>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</si>
  <si>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</si>
  <si>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</si>
  <si>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</si>
  <si>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</si>
  <si>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</si>
  <si>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</si>
  <si>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</si>
  <si>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</si>
  <si>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</si>
  <si>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</si>
  <si>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</si>
  <si>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</si>
  <si>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</si>
  <si>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</si>
  <si>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</si>
  <si>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</si>
  <si>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</si>
  <si>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</si>
  <si>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</si>
  <si>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</si>
  <si>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</si>
  <si>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</si>
  <si>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</si>
  <si>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</si>
  <si>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</si>
  <si>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</si>
  <si>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</si>
  <si>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</si>
  <si>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</si>
  <si>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</si>
  <si>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</si>
  <si>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</si>
  <si>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</si>
  <si>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</si>
  <si>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</si>
  <si>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</si>
  <si>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</si>
  <si>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</si>
  <si>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</si>
  <si>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</si>
  <si>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</si>
  <si>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</si>
  <si>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</si>
  <si>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</si>
  <si>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</si>
  <si>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</si>
  <si>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</si>
  <si>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</si>
  <si>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</si>
  <si>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</si>
  <si>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</si>
  <si>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</si>
  <si>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</si>
  <si>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</si>
  <si>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</si>
  <si>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</si>
  <si>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</si>
  <si>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</si>
  <si>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</si>
  <si>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</si>
  <si>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</si>
  <si>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</si>
  <si>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</si>
  <si>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</si>
  <si>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</si>
  <si>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</si>
  <si>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</si>
  <si>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</si>
  <si>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</si>
  <si>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</si>
  <si>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</si>
  <si>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</si>
  <si>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</si>
  <si>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</si>
  <si>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</si>
  <si>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</si>
  <si>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</si>
  <si>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</si>
  <si>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</si>
  <si>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</si>
  <si>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</si>
  <si>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</si>
  <si>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</si>
  <si>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</si>
  <si>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</si>
  <si>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</si>
  <si>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</si>
  <si>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</si>
  <si>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</si>
  <si>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</si>
  <si>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</si>
  <si>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</si>
  <si>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</si>
  <si>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</si>
  <si>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</si>
  <si>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</si>
  <si>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</si>
  <si>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</si>
  <si>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</si>
  <si>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</si>
  <si>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</si>
  <si>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</si>
  <si>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</si>
  <si>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</si>
  <si>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</si>
  <si>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</si>
  <si>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</si>
  <si>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</si>
  <si>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</si>
  <si>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</si>
  <si>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</si>
  <si>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</si>
  <si>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</si>
  <si>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</si>
  <si>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</si>
  <si>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</si>
  <si>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</si>
  <si>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</si>
  <si>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</si>
  <si>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</si>
  <si>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</si>
  <si>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</si>
  <si>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</si>
  <si>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</si>
  <si>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</si>
  <si>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</si>
  <si>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</si>
  <si>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</si>
  <si>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</si>
  <si>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</si>
  <si>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</si>
  <si>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</si>
  <si>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</si>
  <si>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</si>
  <si>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</si>
  <si>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</si>
  <si>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</si>
  <si>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</si>
  <si>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</si>
  <si>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</si>
  <si>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</si>
  <si>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</si>
  <si>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</si>
  <si>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</si>
  <si>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</si>
  <si>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</si>
  <si>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</si>
  <si>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</si>
  <si>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</si>
  <si>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</si>
  <si>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</si>
  <si>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</si>
  <si>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</si>
  <si>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</si>
  <si>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</si>
  <si>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</si>
  <si>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</si>
  <si>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</si>
  <si>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</si>
  <si>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</si>
  <si>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</si>
  <si>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</si>
  <si>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</si>
  <si>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</si>
  <si>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</si>
  <si>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</si>
  <si>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</si>
  <si>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</si>
  <si>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</si>
  <si>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</si>
  <si>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</si>
  <si>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</si>
  <si>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</si>
  <si>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</si>
  <si>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</si>
  <si>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</si>
  <si>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</si>
  <si>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</si>
  <si>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</si>
  <si>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</si>
  <si>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</si>
  <si>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</si>
  <si>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</si>
  <si>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</si>
  <si>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</si>
  <si>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</si>
  <si>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</si>
  <si>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</si>
  <si>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</si>
  <si>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</si>
  <si>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</si>
  <si>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</si>
  <si>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</si>
  <si>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</si>
  <si>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</si>
  <si>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</si>
  <si>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</si>
  <si>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</si>
  <si>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</si>
  <si>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</si>
  <si>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</si>
  <si>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</si>
  <si>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</si>
  <si>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</si>
  <si>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</si>
  <si>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</si>
  <si>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</si>
  <si>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</si>
  <si>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</si>
  <si>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</si>
  <si>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</si>
  <si>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</si>
  <si>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</si>
  <si>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</si>
  <si>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</si>
  <si>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</si>
  <si>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</si>
  <si>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</si>
  <si>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</si>
  <si>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</si>
  <si>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</si>
  <si>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</si>
  <si>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</si>
  <si>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</si>
  <si>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</si>
  <si>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</si>
  <si>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</si>
  <si>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</si>
  <si>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</si>
  <si>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</si>
  <si>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</si>
  <si>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</si>
  <si>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</si>
  <si>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</si>
  <si>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</si>
  <si>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</si>
  <si>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</si>
  <si>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</si>
  <si>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</si>
  <si>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</si>
  <si>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</si>
  <si>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</si>
  <si>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</si>
  <si>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</si>
  <si>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</si>
  <si>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</si>
  <si>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</si>
  <si>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</si>
  <si>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</si>
  <si>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</si>
  <si>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</si>
  <si>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</si>
  <si>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</si>
  <si>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</si>
  <si>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</si>
  <si>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</si>
  <si>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</si>
  <si>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</si>
  <si>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</si>
  <si>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</si>
  <si>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</si>
  <si>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</si>
  <si>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</si>
  <si>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</si>
  <si>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</si>
  <si>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</si>
  <si>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</si>
  <si>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</si>
  <si>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</si>
  <si>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</si>
  <si>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</si>
  <si>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</si>
  <si>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</si>
  <si>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</si>
  <si>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</si>
  <si>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</si>
  <si>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</si>
  <si>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</si>
  <si>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</si>
  <si>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</si>
  <si>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</si>
  <si>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</si>
  <si>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</si>
  <si>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</si>
  <si>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</si>
  <si>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</si>
  <si>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</si>
  <si>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</si>
  <si>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</si>
  <si>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</si>
  <si>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</si>
  <si>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</si>
  <si>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</si>
  <si>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</si>
  <si>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</si>
  <si>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</si>
  <si>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</si>
  <si>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</si>
  <si>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</si>
  <si>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</si>
  <si>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</si>
  <si>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</si>
  <si>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</si>
  <si>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</si>
  <si>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</si>
  <si>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</si>
  <si>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</si>
  <si>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</si>
  <si>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</si>
  <si>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</si>
  <si>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</si>
  <si>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</si>
  <si>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</si>
  <si>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</si>
  <si>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</si>
  <si>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</si>
  <si>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</si>
  <si>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</si>
  <si>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</si>
  <si>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</si>
  <si>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</si>
  <si>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</si>
  <si>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</si>
  <si>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</si>
  <si>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</si>
  <si>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</si>
  <si>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</si>
  <si>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</si>
  <si>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</si>
  <si>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</si>
  <si>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</si>
  <si>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</si>
  <si>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</si>
  <si>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</si>
  <si>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</si>
  <si>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</si>
  <si>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</si>
  <si>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</si>
  <si>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</si>
  <si>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</si>
  <si>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</si>
  <si>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</si>
  <si>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</si>
  <si>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</si>
  <si>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</si>
  <si>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</si>
  <si>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</si>
  <si>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</si>
  <si>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</si>
  <si>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</si>
  <si>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</si>
  <si>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</si>
  <si>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</si>
  <si>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</si>
  <si>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</si>
  <si>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</si>
  <si>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</si>
  <si>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</si>
  <si>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</si>
  <si>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</si>
  <si>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</si>
  <si>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</si>
  <si>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</si>
  <si>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</si>
  <si>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</si>
  <si>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</si>
  <si>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</si>
  <si>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</si>
  <si>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</si>
  <si>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</si>
  <si>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</si>
  <si>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</si>
  <si>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</si>
  <si>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</si>
  <si>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</si>
  <si>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</si>
  <si>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</si>
  <si>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</si>
  <si>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</si>
  <si>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</si>
  <si>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</si>
  <si>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</si>
  <si>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</si>
  <si>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</si>
  <si>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</si>
  <si>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</si>
  <si>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</si>
  <si>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</si>
  <si>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</si>
  <si>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</si>
  <si>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</si>
  <si>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</si>
  <si>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</si>
  <si>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</si>
  <si>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</si>
  <si>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</si>
  <si>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</si>
  <si>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</si>
  <si>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</si>
  <si>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</si>
  <si>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</si>
  <si>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</si>
  <si>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</si>
  <si>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</si>
  <si>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</si>
  <si>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</si>
  <si>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</si>
  <si>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</si>
  <si>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</si>
  <si>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</si>
  <si>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</si>
  <si>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</si>
  <si>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</si>
  <si>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</si>
  <si>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</si>
  <si>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</si>
  <si>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</si>
  <si>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</si>
  <si>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</si>
  <si>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</si>
  <si>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</si>
  <si>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</si>
  <si>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</si>
  <si>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</si>
  <si>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</si>
  <si>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</si>
  <si>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</si>
  <si>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</si>
  <si>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</si>
  <si>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</si>
  <si>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</si>
  <si>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</si>
  <si>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</si>
  <si>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</si>
  <si>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</si>
  <si>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</si>
  <si>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</si>
  <si>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</si>
  <si>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</si>
  <si>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</si>
  <si>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</si>
  <si>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</si>
  <si>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</si>
  <si>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</si>
  <si>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</si>
  <si>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</si>
  <si>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</si>
  <si>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</si>
  <si>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</si>
  <si>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</si>
  <si>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</si>
  <si>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</si>
  <si>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</si>
  <si>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</si>
  <si>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</si>
  <si>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</si>
  <si>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</si>
  <si>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</si>
  <si>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</si>
  <si>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</si>
  <si>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</si>
  <si>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</si>
  <si>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</si>
  <si>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</si>
  <si>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</si>
  <si>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</si>
  <si>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</si>
  <si>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</si>
  <si>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</si>
  <si>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</si>
  <si>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</si>
  <si>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</si>
  <si>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</si>
  <si>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</si>
  <si>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</si>
  <si>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</si>
  <si>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</si>
  <si>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</si>
  <si>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</si>
  <si>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</si>
  <si>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</si>
  <si>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</si>
  <si>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</si>
  <si>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</si>
  <si>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</si>
  <si>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</si>
  <si>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</si>
  <si>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</si>
  <si>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</si>
  <si>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</si>
  <si>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</si>
  <si>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</si>
  <si>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</si>
  <si>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</si>
  <si>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</si>
  <si>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</si>
  <si>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</si>
  <si>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</si>
  <si>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</si>
  <si>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</si>
  <si>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</si>
  <si>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</si>
  <si>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</si>
  <si>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</si>
  <si>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</si>
  <si>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</si>
  <si>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</si>
  <si>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</si>
  <si>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</si>
  <si>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</si>
  <si>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</si>
  <si>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</si>
  <si>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</si>
  <si>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</si>
  <si>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</si>
  <si>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</si>
  <si>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</si>
  <si>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</si>
  <si>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</si>
  <si>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</si>
  <si>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</si>
  <si>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</si>
  <si>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</si>
  <si>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</si>
  <si>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</si>
  <si>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</si>
  <si>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</si>
  <si>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</si>
  <si>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</si>
  <si>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</si>
  <si>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</si>
  <si>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</si>
  <si>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</si>
  <si>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</si>
  <si>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</si>
  <si>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</si>
  <si>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</si>
  <si>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</si>
  <si>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</si>
  <si>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</si>
  <si>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</si>
  <si>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</si>
  <si>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</si>
  <si>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</si>
  <si>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</si>
  <si>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</si>
  <si>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</si>
  <si>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</si>
  <si>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</si>
  <si>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</si>
  <si>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</si>
  <si>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</si>
  <si>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</si>
  <si>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</si>
  <si>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</si>
  <si>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</si>
  <si>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</si>
  <si>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</si>
  <si>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</si>
  <si>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</si>
  <si>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</si>
  <si>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</si>
  <si>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</si>
  <si>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</si>
  <si>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</si>
  <si>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</si>
  <si>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</si>
  <si>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</si>
  <si>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</si>
  <si>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</si>
  <si>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</si>
  <si>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</si>
  <si>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</si>
  <si>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</si>
  <si>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</si>
  <si>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</si>
  <si>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</si>
  <si>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</si>
  <si>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</si>
  <si>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</si>
  <si>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</si>
  <si>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</si>
  <si>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</si>
  <si>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</si>
  <si>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</si>
  <si>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</si>
  <si>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</si>
  <si>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</si>
  <si>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</si>
  <si>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</si>
  <si>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</si>
  <si>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</si>
  <si>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</si>
  <si>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</si>
  <si>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</si>
  <si>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</si>
  <si>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</si>
  <si>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</si>
  <si>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</si>
  <si>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</si>
  <si>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</si>
  <si>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</si>
  <si>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</si>
  <si>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</si>
  <si>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</si>
  <si>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</si>
  <si>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</si>
  <si>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</si>
  <si>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</si>
  <si>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</si>
  <si>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</si>
  <si>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</si>
  <si>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</si>
  <si>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</si>
  <si>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</si>
  <si>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</si>
  <si>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</si>
  <si>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</si>
  <si>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</si>
  <si>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</si>
  <si>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</si>
  <si>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</si>
  <si>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</si>
  <si>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</si>
  <si>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</si>
  <si>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</si>
  <si>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</si>
  <si>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</si>
  <si>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</si>
  <si>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</si>
  <si>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</si>
  <si>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</si>
  <si>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</si>
  <si>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</si>
  <si>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</si>
  <si>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</si>
  <si>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</si>
  <si>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</si>
  <si>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</si>
  <si>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</si>
  <si>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</si>
  <si>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</si>
  <si>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</si>
  <si>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</si>
  <si>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</si>
  <si>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</si>
  <si>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</si>
  <si>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</si>
  <si>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</si>
  <si>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</si>
  <si>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</si>
  <si>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</si>
  <si>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</si>
  <si>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</si>
  <si>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</si>
  <si>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</si>
  <si>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</si>
  <si>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</si>
  <si>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</si>
  <si>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</si>
  <si>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</si>
  <si>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</si>
  <si>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</si>
  <si>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</si>
  <si>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</si>
  <si>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</si>
  <si>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</si>
  <si>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</si>
  <si>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</si>
  <si>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</si>
  <si>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</si>
  <si>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</si>
  <si>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</si>
  <si>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</si>
  <si>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</si>
  <si>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</si>
  <si>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</si>
  <si>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</si>
  <si>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</si>
  <si>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</si>
  <si>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</si>
  <si>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</si>
  <si>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</si>
  <si>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</si>
  <si>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</si>
  <si>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</si>
  <si>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</si>
  <si>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</si>
  <si>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</si>
  <si>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</si>
  <si>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</si>
  <si>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</si>
  <si>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</si>
  <si>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</si>
  <si>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</si>
  <si>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</si>
  <si>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</si>
  <si>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</si>
  <si>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</si>
  <si>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</si>
  <si>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</si>
  <si>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</si>
  <si>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</si>
  <si>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</si>
  <si>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</si>
  <si>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</si>
  <si>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</si>
  <si>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</si>
  <si>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</si>
  <si>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</si>
  <si>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</si>
  <si>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</si>
  <si>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</si>
  <si>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</si>
  <si>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</si>
  <si>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</si>
  <si>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</si>
  <si>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</si>
  <si>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</si>
  <si>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</si>
  <si>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</si>
  <si>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</si>
  <si>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</si>
  <si>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</si>
  <si>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</si>
  <si>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</si>
  <si>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</si>
  <si>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</si>
  <si>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</si>
  <si>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</si>
  <si>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</si>
  <si>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</si>
  <si>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</si>
  <si>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</si>
  <si>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</si>
  <si>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</si>
  <si>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</si>
  <si>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</si>
  <si>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</si>
  <si>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</si>
  <si>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</si>
  <si>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</si>
  <si>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</si>
  <si>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</si>
  <si>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</si>
  <si>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</si>
  <si>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</si>
  <si>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</si>
  <si>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</si>
  <si>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</si>
  <si>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</si>
  <si>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</si>
  <si>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</si>
  <si>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</si>
  <si>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</si>
  <si>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</si>
  <si>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</si>
  <si>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</si>
  <si>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</si>
  <si>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</si>
  <si>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</si>
  <si>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</si>
  <si>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</si>
  <si>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</si>
  <si>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</si>
  <si>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</si>
  <si>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</si>
  <si>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</si>
  <si>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</si>
  <si>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</si>
  <si>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</si>
  <si>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</si>
  <si>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</si>
  <si>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</si>
  <si>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</si>
  <si>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</si>
  <si>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</si>
  <si>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</si>
  <si>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</si>
  <si>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</si>
  <si>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</si>
  <si>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</si>
  <si>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</si>
  <si>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</si>
  <si>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</si>
  <si>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</si>
  <si>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</si>
  <si>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</si>
  <si>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</si>
  <si>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</si>
  <si>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</si>
  <si>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</si>
  <si>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</si>
  <si>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</si>
  <si>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</si>
  <si>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</si>
  <si>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</si>
  <si>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</si>
  <si>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</si>
  <si>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</si>
  <si>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</si>
  <si>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</si>
  <si>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</si>
  <si>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</si>
  <si>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</si>
  <si>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</si>
  <si>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</si>
  <si>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</si>
  <si>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</si>
  <si>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</si>
  <si>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</si>
  <si>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</si>
  <si>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</si>
  <si>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</si>
  <si>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</si>
  <si>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</si>
  <si>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</si>
  <si>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</si>
  <si>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</si>
  <si>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</si>
  <si>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</si>
  <si>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</si>
  <si>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</si>
  <si>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</si>
  <si>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</si>
  <si>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</si>
  <si>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</si>
  <si>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</si>
  <si>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</si>
  <si>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</si>
  <si>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</si>
  <si>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</si>
  <si>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</si>
  <si>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</si>
  <si>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</si>
  <si>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</si>
  <si>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</si>
  <si>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</si>
  <si>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</si>
  <si>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</si>
  <si>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</si>
  <si>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</si>
  <si>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</si>
  <si>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</si>
  <si>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</si>
  <si>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</si>
  <si>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</si>
  <si>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</si>
  <si>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</si>
  <si>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</si>
  <si>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</si>
  <si>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</si>
  <si>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</si>
  <si>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</si>
  <si>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</si>
  <si>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</si>
  <si>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</si>
  <si>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</si>
  <si>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</si>
  <si>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</si>
  <si>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</si>
  <si>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</si>
  <si>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</si>
  <si>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</si>
  <si>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</si>
  <si>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</si>
  <si>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</si>
  <si>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</si>
  <si>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</si>
  <si>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</si>
  <si>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</si>
  <si>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</si>
  <si>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</si>
  <si>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</si>
  <si>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</si>
  <si>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</si>
  <si>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</si>
  <si>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</si>
  <si>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</si>
  <si>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</si>
  <si>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</si>
  <si>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</si>
  <si>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</si>
  <si>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</si>
  <si>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</si>
  <si>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</si>
  <si>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</si>
  <si>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</si>
  <si>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</si>
  <si>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</si>
  <si>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</si>
  <si>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</si>
  <si>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</si>
  <si>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</si>
  <si>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</si>
  <si>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</si>
  <si>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</si>
  <si>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</si>
  <si>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</si>
  <si>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</si>
  <si>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</si>
  <si>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</si>
  <si>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</si>
  <si>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</si>
  <si>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</si>
  <si>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</si>
  <si>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</si>
  <si>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</si>
  <si>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</si>
  <si>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</si>
  <si>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</si>
  <si>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</si>
  <si>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</si>
  <si>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</si>
  <si>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</si>
  <si>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</si>
  <si>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</si>
  <si>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</si>
  <si>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</si>
  <si>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</si>
  <si>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</si>
  <si>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</si>
  <si>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</si>
  <si>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</si>
  <si>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</si>
  <si>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</si>
  <si>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</si>
  <si>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</si>
  <si>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</si>
  <si>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</si>
  <si>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</si>
  <si>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</si>
  <si>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</si>
  <si>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</si>
  <si>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</si>
  <si>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</si>
  <si>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</si>
  <si>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</si>
  <si>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</si>
  <si>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</si>
  <si>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</si>
  <si>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</si>
  <si>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</si>
  <si>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</si>
  <si>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</si>
  <si>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</si>
  <si>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</si>
  <si>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</si>
  <si>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</si>
  <si>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</si>
  <si>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</si>
  <si>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</si>
  <si>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</si>
  <si>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</si>
  <si>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</si>
  <si>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</si>
  <si>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</si>
  <si>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</si>
  <si>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</si>
  <si>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</si>
  <si>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</si>
  <si>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</si>
  <si>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</si>
  <si>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</si>
  <si>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</si>
  <si>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</si>
  <si>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</si>
  <si>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</si>
  <si>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</si>
  <si>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</si>
  <si>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</si>
  <si>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</si>
  <si>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</si>
  <si>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</si>
  <si>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</si>
  <si>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</si>
  <si>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</si>
  <si>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</si>
  <si>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</si>
  <si>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</si>
  <si>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</si>
  <si>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</si>
  <si>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</si>
  <si>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</si>
  <si>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</si>
  <si>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</si>
  <si>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</si>
  <si>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</si>
  <si>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</si>
  <si>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</si>
  <si>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</si>
  <si>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</si>
  <si>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</si>
  <si>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</si>
  <si>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</si>
  <si>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</si>
  <si>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</si>
  <si>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</si>
  <si>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</si>
  <si>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</si>
  <si>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</si>
  <si>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</si>
  <si>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</si>
  <si>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</si>
  <si>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</si>
  <si>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</si>
  <si>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</si>
  <si>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</si>
  <si>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</si>
  <si>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</si>
  <si>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</si>
  <si>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</si>
  <si>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</si>
  <si>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</si>
  <si>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</si>
  <si>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</si>
  <si>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</si>
  <si>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</si>
  <si>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</si>
  <si>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</si>
  <si>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</si>
  <si>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</si>
  <si>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</si>
  <si>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</si>
  <si>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</si>
  <si>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</si>
  <si>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</si>
  <si>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</si>
  <si>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</si>
  <si>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</si>
  <si>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</si>
  <si>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</si>
  <si>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</si>
  <si>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</si>
  <si>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</si>
  <si>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</si>
  <si>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</si>
  <si>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</si>
  <si>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</si>
  <si>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</si>
  <si>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</si>
  <si>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</si>
  <si>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</si>
  <si>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</si>
  <si>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</si>
  <si>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</si>
  <si>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</si>
  <si>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</si>
  <si>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</si>
  <si>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</si>
  <si>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</si>
  <si>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</si>
  <si>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</si>
  <si>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</si>
  <si>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</si>
  <si>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</si>
  <si>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</si>
  <si>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</si>
  <si>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</si>
  <si>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</si>
  <si>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</si>
  <si>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</si>
  <si>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</si>
  <si>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</si>
  <si>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</si>
  <si>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</si>
  <si>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</si>
  <si>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</si>
  <si>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</si>
  <si>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</si>
  <si>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</si>
  <si>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</si>
  <si>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</si>
  <si>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</si>
  <si>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</si>
  <si>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</si>
  <si>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</si>
  <si>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</si>
  <si>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</si>
  <si>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</si>
  <si>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</si>
  <si>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</si>
  <si>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</si>
  <si>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</si>
  <si>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</si>
  <si>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</si>
  <si>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</si>
  <si>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</si>
  <si>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</si>
  <si>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</si>
  <si>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</si>
  <si>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</si>
  <si>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</si>
  <si>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</si>
  <si>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</si>
  <si>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</si>
  <si>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</si>
  <si>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</si>
  <si>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</si>
  <si>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</si>
  <si>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</si>
  <si>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</si>
  <si>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</si>
  <si>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</si>
  <si>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</si>
  <si>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</si>
  <si>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</si>
  <si>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</si>
  <si>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</si>
  <si>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</si>
  <si>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</si>
  <si>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</si>
  <si>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</si>
  <si>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</si>
  <si>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</si>
  <si>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</si>
  <si>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</si>
  <si>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</si>
  <si>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</si>
  <si>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</si>
  <si>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</si>
  <si>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</si>
  <si>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</si>
  <si>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</si>
  <si>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</si>
  <si>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</si>
  <si>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</si>
  <si>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</si>
  <si>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</si>
  <si>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</si>
  <si>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</si>
  <si>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</si>
  <si>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</si>
  <si>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</si>
  <si>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</si>
  <si>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</si>
  <si>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</si>
  <si>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</si>
  <si>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</si>
  <si>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</si>
  <si>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</si>
  <si>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</si>
  <si>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</si>
  <si>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</si>
  <si>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</si>
  <si>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</si>
  <si>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</si>
  <si>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</si>
  <si>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</si>
  <si>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</si>
  <si>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</si>
  <si>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</si>
  <si>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</si>
  <si>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</si>
  <si>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</si>
  <si>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</si>
  <si>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</si>
  <si>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</si>
  <si>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</si>
  <si>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</si>
  <si>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</si>
  <si>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</si>
  <si>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</si>
  <si>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</si>
  <si>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</si>
  <si>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</si>
  <si>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</si>
  <si>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</si>
  <si>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</si>
  <si>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</si>
  <si>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</si>
  <si>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</si>
  <si>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</si>
  <si>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</si>
  <si>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</si>
  <si>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</si>
  <si>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</si>
  <si>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</si>
  <si>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</si>
  <si>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</si>
  <si>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</si>
  <si>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</si>
  <si>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</si>
  <si>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</si>
  <si>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</si>
  <si>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</si>
  <si>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</si>
  <si>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</si>
  <si>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</si>
  <si>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</si>
  <si>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</si>
  <si>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</si>
  <si>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</si>
  <si>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</si>
  <si>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</si>
  <si>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</si>
  <si>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</si>
  <si>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</si>
  <si>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</si>
  <si>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</si>
  <si>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</si>
  <si>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</si>
  <si>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</si>
  <si>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</si>
  <si>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</si>
  <si>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</si>
  <si>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</si>
  <si>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</si>
  <si>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</si>
  <si>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</si>
  <si>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</si>
  <si>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</si>
  <si>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</si>
  <si>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</si>
  <si>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</si>
  <si>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</si>
  <si>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</si>
  <si>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</si>
  <si>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</si>
  <si>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</si>
  <si>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</si>
  <si>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</si>
  <si>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</si>
  <si>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</si>
  <si>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</si>
  <si>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</si>
  <si>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</si>
  <si>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</si>
  <si>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</si>
  <si>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</si>
  <si>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</si>
  <si>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</si>
  <si>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</si>
  <si>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</si>
  <si>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</si>
  <si>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</si>
  <si>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</si>
  <si>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</si>
  <si>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</si>
  <si>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</si>
  <si>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</si>
  <si>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</si>
  <si>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</si>
  <si>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</si>
  <si>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</si>
  <si>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</si>
  <si>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</si>
  <si>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</si>
  <si>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</si>
  <si>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</si>
  <si>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</si>
  <si>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</si>
  <si>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</si>
  <si>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</si>
  <si>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</si>
  <si>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</si>
  <si>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</si>
  <si>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</si>
  <si>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</si>
  <si>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</si>
  <si>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</si>
  <si>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</si>
  <si>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</si>
  <si>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</si>
  <si>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</si>
  <si>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</si>
  <si>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</si>
  <si>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</si>
  <si>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</si>
  <si>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</si>
  <si>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</si>
  <si>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</si>
  <si>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</si>
  <si>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</si>
  <si>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</si>
  <si>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</si>
  <si>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</si>
  <si>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</si>
  <si>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</si>
  <si>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</si>
  <si>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</si>
  <si>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</si>
  <si>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</si>
  <si>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</si>
  <si>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</si>
  <si>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</si>
  <si>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</si>
  <si>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</si>
  <si>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</si>
  <si>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</si>
  <si>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</si>
  <si>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</si>
  <si>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</si>
  <si>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</si>
  <si>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</si>
  <si>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</si>
  <si>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</si>
  <si>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</si>
  <si>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</si>
  <si>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</si>
  <si>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</si>
  <si>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</si>
  <si>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</si>
  <si>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</si>
  <si>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</si>
  <si>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</si>
  <si>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</si>
  <si>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</si>
  <si>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</si>
  <si>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</si>
  <si>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</si>
  <si>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</si>
  <si>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</si>
  <si>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</si>
  <si>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</si>
  <si>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</si>
  <si>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</si>
  <si>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</si>
  <si>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</si>
  <si>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</si>
  <si>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</si>
  <si>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</si>
  <si>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</si>
  <si>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</si>
  <si>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</si>
  <si>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</si>
  <si>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</si>
  <si>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</si>
  <si>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</si>
  <si>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</si>
  <si>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</si>
  <si>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</si>
  <si>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</si>
  <si>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</si>
  <si>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</si>
  <si>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</si>
  <si>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</si>
  <si>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</si>
  <si>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</si>
  <si>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</si>
  <si>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</si>
  <si>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</si>
  <si>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</si>
  <si>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</si>
  <si>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</si>
  <si>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</si>
  <si>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</si>
  <si>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</si>
  <si>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</si>
  <si>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</si>
  <si>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</si>
  <si>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</si>
  <si>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</si>
  <si>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</si>
  <si>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</si>
  <si>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</si>
  <si>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</si>
  <si>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</si>
  <si>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</si>
  <si>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</si>
  <si>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</si>
  <si>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</si>
  <si>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</si>
  <si>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</si>
  <si>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</si>
  <si>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</si>
  <si>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</si>
  <si>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</si>
  <si>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</si>
  <si>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</si>
  <si>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</si>
  <si>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</si>
  <si>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</si>
  <si>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</si>
  <si>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</si>
  <si>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</si>
  <si>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</si>
  <si>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</si>
  <si>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</si>
  <si>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</si>
  <si>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</si>
  <si>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</si>
  <si>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</si>
  <si>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</si>
  <si>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</si>
  <si>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</si>
  <si>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</si>
  <si>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</si>
  <si>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</si>
  <si>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</si>
  <si>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</si>
  <si>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</si>
  <si>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</si>
  <si>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</si>
  <si>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</si>
  <si>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</si>
  <si>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</si>
  <si>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</si>
  <si>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</si>
  <si>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</si>
  <si>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</si>
  <si>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</si>
  <si>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</si>
  <si>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</si>
  <si>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</si>
  <si>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</si>
  <si>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</si>
  <si>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</si>
  <si>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</si>
  <si>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</si>
  <si>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</si>
  <si>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</si>
  <si>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</si>
  <si>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</si>
  <si>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</si>
  <si>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</si>
  <si>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</si>
  <si>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</si>
  <si>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</si>
  <si>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</si>
  <si>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</si>
  <si>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</si>
  <si>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</si>
  <si>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</si>
  <si>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</si>
  <si>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</si>
  <si>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</si>
  <si>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</si>
  <si>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</si>
  <si>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</si>
  <si>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</si>
  <si>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</si>
  <si>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</si>
  <si>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</si>
  <si>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</si>
  <si>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</si>
  <si>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</si>
  <si>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</si>
  <si>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</si>
  <si>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</si>
  <si>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</si>
  <si>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</si>
  <si>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</si>
  <si>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</si>
  <si>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</si>
  <si>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</si>
  <si>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</si>
  <si>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</si>
  <si>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</si>
  <si>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</si>
  <si>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</si>
  <si>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</si>
  <si>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</si>
  <si>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</si>
  <si>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</si>
  <si>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</si>
  <si>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</si>
  <si>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</si>
  <si>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</si>
  <si>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</si>
  <si>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</si>
  <si>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</si>
  <si>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</si>
  <si>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</si>
  <si>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</si>
  <si>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</si>
  <si>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</si>
  <si>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</si>
  <si>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</si>
  <si>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</si>
  <si>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</si>
  <si>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</si>
  <si>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</si>
  <si>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</si>
  <si>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</si>
  <si>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</si>
  <si>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</si>
  <si>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</si>
  <si>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</si>
  <si>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</si>
  <si>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</si>
  <si>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</si>
  <si>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</si>
  <si>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</si>
  <si>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</si>
  <si>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</si>
  <si>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</si>
  <si>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</si>
  <si>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</si>
  <si>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</si>
  <si>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</si>
  <si>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</si>
  <si>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</si>
  <si>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</si>
  <si>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</si>
  <si>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</si>
  <si>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</si>
  <si>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</si>
  <si>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</si>
  <si>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</si>
  <si>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</si>
  <si>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</si>
  <si>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</si>
  <si>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</si>
  <si>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</si>
  <si>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</si>
  <si>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</si>
  <si>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</si>
  <si>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</si>
  <si>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</si>
  <si>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</si>
  <si>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</si>
  <si>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</si>
  <si>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</si>
  <si>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</si>
  <si>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</si>
  <si>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</si>
  <si>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</si>
  <si>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</si>
  <si>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</si>
  <si>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</si>
  <si>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</si>
  <si>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</si>
  <si>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</si>
  <si>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</si>
  <si>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</si>
  <si>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</si>
  <si>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</si>
  <si>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</si>
  <si>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</si>
  <si>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</si>
  <si>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</si>
  <si>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</si>
  <si>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</si>
  <si>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</si>
  <si>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</si>
  <si>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</si>
  <si>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</si>
  <si>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</si>
  <si>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</si>
  <si>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</si>
  <si>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</si>
  <si>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</si>
  <si>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</si>
  <si>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</si>
  <si>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</si>
  <si>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</si>
  <si>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</si>
  <si>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</si>
  <si>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</si>
  <si>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</si>
  <si>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</si>
  <si>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</si>
  <si>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</si>
  <si>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</si>
  <si>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</si>
  <si>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</si>
  <si>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</si>
  <si>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</si>
  <si>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</si>
  <si>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</si>
  <si>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</si>
  <si>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</si>
  <si>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</si>
  <si>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</si>
  <si>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</si>
  <si>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</si>
  <si>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</si>
  <si>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</si>
  <si>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</si>
  <si>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</si>
  <si>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</si>
  <si>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</si>
  <si>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</si>
  <si>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</si>
  <si>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</si>
  <si>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</si>
  <si>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</si>
  <si>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</si>
  <si>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</si>
  <si>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</si>
  <si>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</si>
  <si>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</si>
  <si>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</si>
  <si>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</si>
  <si>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</si>
  <si>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</si>
  <si>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</si>
  <si>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</si>
  <si>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</si>
  <si>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</si>
  <si>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</si>
  <si>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</si>
  <si>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</si>
  <si>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</si>
  <si>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</si>
  <si>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</si>
  <si>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</si>
  <si>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</si>
  <si>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</si>
  <si>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</si>
  <si>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</si>
  <si>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</si>
  <si>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</si>
  <si>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</si>
  <si>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</si>
  <si>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</si>
  <si>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</si>
  <si>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</si>
  <si>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</si>
  <si>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</si>
  <si>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</si>
  <si>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</si>
  <si>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</si>
  <si>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</si>
  <si>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</si>
  <si>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</si>
  <si>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</si>
  <si>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</si>
  <si>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</si>
  <si>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</si>
  <si>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</si>
  <si>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</si>
  <si>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</si>
  <si>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</si>
  <si>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</si>
  <si>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</si>
  <si>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</si>
  <si>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</si>
  <si>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</si>
  <si>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</si>
  <si>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</si>
  <si>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</si>
  <si>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</si>
  <si>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</si>
  <si>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</si>
  <si>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</si>
  <si>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</si>
  <si>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</si>
  <si>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</si>
  <si>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</si>
  <si>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</si>
  <si>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</si>
  <si>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</si>
  <si>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</si>
  <si>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</si>
  <si>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</si>
  <si>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</si>
  <si>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</si>
  <si>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</si>
  <si>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</si>
  <si>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</si>
  <si>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</si>
  <si>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</si>
  <si>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</si>
  <si>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</si>
  <si>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</si>
  <si>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</si>
  <si>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</si>
  <si>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</si>
  <si>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</si>
  <si>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</si>
  <si>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</si>
  <si>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</si>
  <si>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</si>
  <si>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</si>
  <si>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</si>
  <si>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</si>
  <si>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</si>
  <si>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</si>
  <si>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</si>
  <si>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</si>
  <si>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</si>
  <si>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</si>
  <si>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</si>
  <si>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</si>
  <si>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</si>
  <si>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</si>
  <si>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</si>
  <si>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</si>
  <si>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</si>
  <si>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</si>
  <si>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</si>
  <si>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</si>
  <si>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</si>
  <si>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</si>
  <si>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</si>
  <si>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</si>
  <si>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</si>
  <si>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</si>
  <si>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</si>
  <si>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</si>
  <si>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</si>
  <si>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</si>
  <si>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</si>
  <si>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</si>
  <si>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</si>
  <si>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</si>
  <si>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</si>
  <si>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</si>
  <si>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</si>
  <si>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</si>
  <si>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</si>
  <si>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</si>
  <si>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</si>
  <si>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</si>
  <si>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</si>
  <si>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</si>
  <si>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</si>
  <si>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</si>
  <si>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</si>
  <si>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</si>
  <si>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</si>
  <si>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</si>
  <si>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</si>
  <si>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</si>
  <si>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</si>
  <si>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</si>
  <si>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</si>
  <si>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</si>
  <si>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</si>
  <si>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</si>
  <si>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</si>
  <si>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</si>
  <si>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</si>
  <si>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</si>
  <si>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</si>
  <si>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</si>
  <si>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</si>
  <si>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</si>
  <si>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</si>
  <si>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</si>
  <si>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</si>
  <si>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</si>
  <si>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</si>
  <si>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</si>
  <si>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</si>
  <si>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</si>
  <si>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</si>
  <si>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</si>
  <si>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</si>
  <si>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</si>
  <si>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</si>
  <si>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</si>
  <si>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</si>
  <si>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</si>
  <si>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</si>
  <si>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</si>
  <si>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</si>
  <si>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</si>
  <si>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</si>
  <si>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</si>
  <si>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</si>
  <si>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</si>
  <si>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</si>
  <si>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</si>
  <si>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</si>
  <si>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</si>
  <si>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</si>
  <si>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</si>
  <si>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</si>
  <si>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</si>
  <si>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</si>
  <si>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</si>
  <si>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</si>
  <si>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</si>
  <si>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</si>
  <si>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</si>
  <si>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</si>
  <si>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</si>
  <si>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</si>
  <si>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</si>
  <si>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</si>
  <si>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</si>
  <si>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</si>
  <si>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</si>
  <si>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</si>
  <si>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</si>
  <si>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</si>
  <si>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</si>
  <si>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</si>
  <si>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</si>
  <si>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</si>
  <si>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</si>
  <si>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</si>
  <si>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</si>
  <si>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</si>
  <si>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</si>
  <si>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</si>
  <si>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</si>
  <si>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</si>
  <si>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</si>
  <si>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</si>
  <si>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</si>
  <si>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</si>
  <si>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</si>
  <si>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</si>
  <si>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</si>
  <si>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</si>
  <si>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</si>
  <si>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</si>
  <si>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</si>
  <si>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</si>
  <si>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</si>
  <si>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</si>
  <si>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</si>
  <si>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</si>
  <si>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</si>
  <si>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</si>
  <si>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</si>
  <si>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</si>
  <si>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</si>
  <si>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</si>
  <si>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</si>
  <si>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</si>
  <si>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</si>
  <si>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</si>
  <si>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</si>
  <si>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</si>
  <si>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</si>
  <si>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</si>
  <si>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</si>
  <si>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</si>
  <si>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</si>
  <si>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</si>
  <si>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</si>
  <si>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</si>
  <si>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</si>
  <si>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</si>
  <si>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</si>
  <si>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</si>
  <si>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</si>
  <si>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</si>
  <si>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</si>
  <si>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</si>
  <si>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</si>
  <si>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</si>
  <si>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</si>
  <si>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</si>
  <si>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</si>
  <si>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</si>
  <si>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</si>
  <si>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</si>
  <si>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</si>
  <si>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</si>
  <si>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</si>
  <si>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</si>
  <si>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</si>
  <si>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</si>
  <si>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</si>
  <si>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</si>
  <si>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</si>
  <si>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</si>
  <si>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</si>
  <si>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</si>
  <si>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</si>
  <si>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</si>
  <si>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</si>
  <si>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</si>
  <si>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</si>
  <si>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</si>
  <si>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</si>
  <si>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</si>
  <si>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</si>
  <si>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</si>
  <si>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</si>
  <si>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</si>
  <si>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</si>
  <si>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</si>
  <si>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</si>
  <si>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</si>
  <si>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</si>
  <si>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</si>
  <si>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</si>
  <si>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</si>
  <si>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</si>
  <si>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</si>
  <si>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</si>
  <si>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</si>
  <si>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</si>
  <si>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</si>
  <si>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</si>
  <si>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</si>
  <si>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</si>
  <si>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</si>
  <si>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</si>
  <si>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</si>
  <si>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</si>
  <si>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</si>
  <si>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</si>
  <si>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</si>
  <si>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</si>
  <si>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</si>
  <si>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</si>
  <si>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</si>
  <si>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</si>
  <si>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</si>
  <si>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</si>
  <si>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</si>
  <si>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</si>
  <si>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</si>
  <si>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</si>
  <si>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</si>
  <si>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</si>
  <si>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</si>
  <si>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</si>
  <si>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</si>
  <si>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</si>
  <si>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</si>
  <si>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</si>
  <si>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</si>
  <si>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</si>
  <si>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</si>
  <si>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</si>
  <si>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</si>
  <si>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</si>
  <si>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</si>
  <si>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</si>
  <si>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</si>
  <si>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</si>
  <si>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</si>
  <si>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</si>
  <si>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</si>
  <si>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</si>
  <si>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</si>
  <si>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</si>
  <si>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</si>
  <si>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</si>
  <si>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</si>
  <si>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</si>
  <si>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</si>
  <si>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</si>
  <si>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</si>
  <si>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</si>
  <si>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</si>
  <si>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</si>
  <si>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</si>
  <si>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</si>
  <si>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</si>
  <si>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</si>
  <si>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</si>
  <si>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</si>
  <si>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</si>
  <si>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</si>
  <si>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</si>
  <si>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</si>
  <si>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</si>
  <si>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</si>
  <si>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</si>
  <si>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</si>
  <si>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</si>
  <si>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</si>
  <si>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</si>
  <si>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</si>
  <si>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</si>
  <si>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</si>
  <si>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</si>
  <si>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</si>
  <si>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</si>
  <si>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</si>
  <si>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</si>
  <si>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</si>
  <si>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</si>
  <si>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</si>
  <si>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</si>
  <si>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</si>
  <si>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</si>
  <si>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</si>
  <si>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</si>
  <si>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</si>
  <si>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</si>
  <si>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</si>
  <si>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</si>
  <si>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</si>
  <si>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</si>
  <si>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</si>
  <si>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</si>
  <si>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</si>
  <si>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</si>
  <si>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</si>
  <si>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</si>
  <si>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</si>
  <si>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</si>
  <si>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</si>
  <si>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</si>
  <si>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</si>
  <si>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</si>
  <si>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</si>
  <si>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</si>
  <si>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</si>
  <si>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</si>
  <si>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</si>
  <si>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</si>
  <si>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</si>
  <si>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</si>
  <si>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</si>
  <si>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</si>
  <si>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</si>
  <si>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</si>
  <si>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</si>
  <si>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</si>
  <si>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</si>
  <si>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</si>
  <si>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</si>
  <si>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</si>
  <si>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</si>
  <si>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</si>
  <si>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</si>
  <si>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</si>
  <si>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</si>
  <si>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</si>
  <si>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</si>
  <si>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</si>
  <si>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</si>
  <si>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</si>
  <si>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</si>
  <si>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</si>
  <si>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</si>
  <si>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</si>
  <si>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</si>
  <si>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</si>
  <si>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</si>
  <si>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</si>
  <si>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</si>
  <si>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</si>
  <si>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</si>
  <si>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</si>
  <si>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</si>
  <si>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</si>
  <si>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</si>
  <si>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</si>
  <si>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</si>
  <si>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</si>
  <si>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</si>
  <si>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</si>
  <si>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</si>
  <si>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</si>
  <si>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</si>
  <si>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</si>
  <si>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</si>
  <si>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</si>
  <si>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</si>
  <si>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</si>
  <si>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</si>
  <si>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</si>
  <si>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</si>
  <si>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</si>
  <si>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</si>
  <si>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</si>
  <si>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</si>
  <si>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</si>
  <si>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</si>
  <si>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</si>
  <si>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</si>
  <si>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</si>
  <si>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</si>
  <si>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</si>
  <si>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</si>
  <si>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</si>
  <si>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</si>
  <si>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</si>
  <si>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</si>
  <si>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</si>
  <si>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</si>
  <si>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</si>
  <si>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</si>
  <si>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</si>
  <si>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</si>
  <si>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</si>
  <si>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</si>
  <si>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</si>
  <si>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</si>
  <si>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</si>
  <si>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</si>
  <si>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</si>
  <si>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</si>
  <si>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</si>
  <si>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</si>
  <si>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</si>
  <si>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</si>
  <si>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</si>
  <si>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</si>
  <si>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</si>
  <si>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</si>
  <si>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</si>
  <si>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</si>
  <si>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</si>
  <si>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</si>
  <si>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</si>
  <si>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</si>
  <si>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</si>
  <si>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</si>
  <si>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</si>
  <si>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</si>
  <si>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</si>
  <si>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</si>
  <si>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</si>
  <si>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</si>
  <si>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</si>
  <si>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</si>
  <si>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</si>
  <si>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</si>
  <si>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</si>
  <si>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</si>
  <si>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</si>
  <si>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</si>
  <si>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</si>
  <si>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</si>
  <si>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</si>
  <si>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</si>
  <si>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</si>
  <si>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</si>
  <si>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</si>
  <si>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</si>
  <si>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</si>
  <si>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</si>
  <si>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</si>
  <si>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</si>
  <si>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</si>
  <si>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</si>
  <si>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</si>
  <si>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</si>
  <si>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</si>
  <si>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</si>
  <si>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</si>
  <si>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</si>
  <si>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</si>
  <si>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</si>
  <si>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</si>
  <si>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</si>
  <si>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</si>
  <si>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</si>
  <si>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</si>
  <si>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</si>
  <si>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</si>
  <si>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</si>
  <si>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</si>
  <si>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</si>
  <si>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</si>
  <si>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</si>
  <si>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</si>
  <si>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</si>
  <si>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</si>
  <si>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</si>
  <si>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</si>
  <si>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</si>
  <si>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</si>
  <si>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</si>
  <si>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</si>
  <si>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</si>
  <si>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</si>
  <si>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</si>
  <si>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</si>
  <si>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</si>
  <si>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</si>
  <si>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</si>
  <si>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</si>
  <si>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</si>
  <si>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</si>
  <si>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</si>
  <si>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</si>
  <si>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</si>
  <si>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</si>
  <si>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</si>
  <si>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</si>
  <si>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</si>
  <si>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</si>
  <si>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</si>
  <si>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</si>
  <si>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</si>
  <si>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</si>
  <si>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</si>
  <si>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</si>
  <si>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</si>
  <si>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</si>
  <si>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</si>
  <si>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</si>
  <si>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</si>
  <si>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</si>
  <si>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</si>
  <si>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</si>
  <si>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</si>
  <si>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</si>
  <si>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</si>
  <si>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</si>
  <si>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</si>
  <si>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</si>
  <si>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</si>
  <si>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</si>
  <si>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</si>
  <si>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</si>
  <si>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</si>
  <si>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</si>
  <si>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</si>
  <si>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</si>
  <si>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</si>
  <si>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</si>
  <si>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</si>
  <si>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</si>
  <si>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</si>
  <si>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</si>
  <si>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</si>
  <si>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</si>
  <si>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</si>
  <si>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</si>
  <si>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</si>
  <si>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</si>
  <si>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</si>
  <si>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</si>
  <si>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</si>
  <si>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</si>
  <si>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</si>
  <si>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</si>
  <si>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</si>
  <si>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</si>
  <si>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</si>
  <si>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</si>
  <si>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</si>
  <si>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</si>
  <si>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</si>
  <si>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</si>
  <si>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</si>
  <si>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</si>
  <si>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</si>
  <si>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</si>
  <si>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</si>
  <si>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</si>
  <si>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</si>
  <si>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</si>
  <si>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</si>
  <si>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</si>
  <si>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</si>
  <si>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</si>
  <si>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</si>
  <si>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</si>
  <si>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</si>
  <si>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</si>
  <si>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</si>
  <si>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</si>
  <si>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</si>
  <si>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</si>
  <si>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</si>
  <si>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</si>
  <si>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</si>
  <si>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</si>
  <si>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</si>
  <si>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</si>
  <si>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</si>
  <si>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</si>
  <si>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</si>
  <si>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</si>
  <si>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</si>
  <si>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</si>
  <si>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</si>
  <si>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</si>
  <si>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</si>
  <si>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</si>
  <si>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</si>
  <si>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</si>
  <si>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</si>
  <si>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</si>
  <si>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</si>
  <si>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</si>
  <si>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</si>
  <si>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</si>
  <si>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</si>
  <si>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</si>
  <si>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</si>
  <si>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</si>
  <si>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</si>
  <si>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</si>
  <si>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</si>
  <si>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</si>
  <si>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</si>
  <si>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</si>
  <si>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</si>
  <si>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</si>
  <si>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</si>
  <si>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</si>
  <si>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</si>
  <si>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</si>
  <si>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</si>
  <si>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</si>
  <si>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</si>
  <si>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</si>
  <si>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</si>
  <si>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</si>
  <si>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</si>
  <si>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</si>
  <si>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</si>
  <si>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</si>
  <si>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</si>
  <si>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</si>
  <si>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</si>
  <si>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</si>
  <si>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</si>
  <si>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</si>
  <si>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</si>
  <si>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</si>
  <si>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</si>
  <si>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</si>
  <si>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</si>
  <si>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</si>
  <si>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</si>
  <si>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</si>
  <si>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</si>
  <si>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</si>
  <si>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</si>
  <si>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</si>
  <si>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</si>
  <si>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</si>
  <si>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</si>
  <si>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</si>
  <si>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</si>
  <si>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</si>
  <si>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</si>
  <si>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</si>
  <si>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</si>
  <si>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</si>
  <si>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</si>
  <si>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</si>
  <si>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</si>
  <si>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</si>
  <si>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</si>
  <si>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</si>
  <si>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</si>
  <si>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</si>
  <si>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</si>
  <si>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</si>
  <si>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</si>
  <si>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</si>
  <si>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</si>
  <si>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</si>
  <si>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</si>
  <si>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</si>
  <si>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</si>
  <si>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</si>
  <si>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</si>
  <si>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</si>
  <si>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</si>
  <si>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</si>
  <si>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</si>
  <si>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</si>
  <si>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</si>
  <si>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</si>
  <si>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</si>
  <si>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</si>
  <si>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</si>
  <si>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</si>
  <si>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</si>
  <si>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</si>
  <si>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</si>
  <si>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</si>
  <si>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</si>
  <si>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</si>
  <si>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</si>
  <si>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</si>
  <si>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</si>
  <si>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</si>
  <si>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</si>
  <si>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</si>
  <si>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</si>
  <si>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</si>
  <si>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</si>
  <si>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</si>
  <si>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</si>
  <si>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</si>
  <si>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</si>
  <si>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</si>
  <si>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</si>
  <si>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</si>
  <si>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</si>
  <si>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</si>
  <si>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</si>
  <si>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</si>
  <si>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</si>
  <si>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</si>
  <si>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</si>
  <si>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</si>
  <si>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</si>
  <si>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</si>
  <si>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</si>
  <si>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</si>
  <si>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</si>
  <si>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</si>
  <si>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</si>
  <si>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</si>
  <si>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</si>
  <si>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</si>
  <si>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</si>
  <si>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</si>
  <si>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</si>
  <si>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</si>
  <si>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</si>
  <si>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</si>
  <si>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</si>
  <si>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</si>
  <si>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</si>
  <si>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</si>
  <si>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</si>
  <si>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</si>
  <si>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</si>
  <si>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</si>
  <si>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</si>
  <si>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</si>
  <si>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</si>
  <si>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</si>
  <si>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</si>
  <si>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</si>
  <si>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</si>
  <si>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</si>
  <si>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</si>
  <si>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</si>
  <si>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</si>
  <si>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</si>
  <si>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</si>
  <si>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</si>
  <si>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</si>
  <si>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</si>
  <si>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</si>
  <si>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</si>
  <si>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</si>
  <si>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</si>
  <si>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</si>
  <si>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</si>
  <si>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</si>
  <si>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</si>
  <si>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</si>
  <si>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</si>
  <si>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</si>
  <si>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</si>
  <si>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</si>
  <si>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</si>
  <si>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</si>
  <si>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</si>
  <si>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</si>
  <si>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</si>
  <si>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</si>
  <si>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</si>
  <si>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</si>
  <si>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</si>
  <si>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</si>
  <si>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</si>
  <si>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</si>
  <si>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</si>
  <si>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</si>
  <si>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</si>
  <si>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</si>
  <si>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</si>
  <si>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</si>
  <si>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</si>
  <si>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</si>
  <si>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</si>
  <si>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</si>
  <si>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</si>
  <si>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</si>
  <si>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</si>
  <si>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</si>
  <si>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</si>
  <si>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</si>
  <si>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</si>
  <si>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</si>
  <si>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</si>
  <si>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</si>
  <si>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</si>
  <si>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</si>
  <si>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</si>
  <si>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</si>
  <si>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</si>
  <si>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</si>
  <si>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</si>
  <si>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</si>
  <si>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</si>
  <si>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</si>
  <si>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</si>
  <si>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</si>
  <si>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</si>
  <si>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</si>
  <si>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</si>
  <si>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</si>
  <si>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</si>
  <si>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</si>
  <si>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</si>
  <si>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</si>
  <si>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</si>
  <si>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</si>
  <si>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</si>
  <si>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</si>
  <si>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</si>
  <si>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</si>
  <si>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</si>
  <si>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</si>
  <si>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</si>
  <si>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</si>
  <si>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</si>
  <si>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</si>
  <si>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</si>
  <si>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</si>
  <si>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</si>
  <si>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</si>
  <si>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</si>
  <si>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</si>
  <si>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</si>
  <si>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</si>
  <si>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</si>
  <si>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</si>
  <si>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</si>
  <si>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</si>
  <si>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</si>
  <si>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</si>
  <si>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</si>
  <si>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</si>
  <si>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</si>
  <si>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</si>
  <si>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</si>
  <si>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</si>
  <si>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</si>
  <si>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</si>
  <si>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</si>
  <si>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</si>
  <si>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</si>
  <si>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</si>
  <si>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</si>
  <si>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</si>
  <si>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</si>
  <si>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</si>
  <si>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</si>
  <si>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</si>
  <si>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</si>
  <si>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</si>
  <si>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</si>
  <si>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</si>
  <si>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</si>
  <si>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</si>
  <si>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</si>
  <si>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</si>
  <si>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</si>
  <si>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</si>
  <si>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</si>
  <si>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</si>
  <si>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</si>
  <si>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</si>
  <si>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</si>
  <si>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</si>
  <si>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</si>
  <si>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</si>
  <si>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</si>
  <si>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</si>
  <si>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</si>
  <si>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</si>
  <si>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</si>
  <si>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</si>
  <si>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</si>
  <si>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</si>
  <si>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</si>
  <si>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</si>
  <si>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</si>
  <si>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</si>
  <si>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</si>
  <si>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</si>
  <si>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</si>
  <si>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</si>
  <si>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</si>
  <si>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</si>
  <si>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</si>
  <si>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</si>
  <si>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</si>
  <si>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</si>
  <si>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</si>
  <si>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</si>
  <si>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</si>
  <si>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</si>
  <si>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</si>
  <si>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</si>
  <si>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</si>
  <si>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</si>
  <si>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</si>
  <si>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</si>
  <si>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</si>
  <si>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</si>
  <si>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</si>
  <si>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</si>
  <si>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</si>
  <si>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</si>
  <si>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</si>
  <si>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</si>
  <si>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</si>
  <si>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</si>
  <si>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</si>
  <si>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</si>
  <si>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</si>
  <si>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</si>
  <si>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</si>
  <si>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</si>
  <si>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</si>
  <si>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</si>
  <si>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</si>
  <si>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</si>
  <si>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</si>
  <si>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</si>
  <si>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</si>
  <si>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</si>
  <si>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</si>
  <si>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</si>
  <si>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</si>
  <si>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</si>
  <si>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</si>
  <si>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</si>
  <si>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</si>
  <si>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</si>
  <si>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</si>
  <si>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</si>
  <si>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</si>
  <si>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</si>
  <si>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</si>
  <si>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</si>
  <si>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</si>
  <si>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</si>
  <si>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</si>
  <si>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</si>
  <si>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</si>
  <si>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</si>
  <si>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</si>
  <si>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</si>
  <si>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</si>
  <si>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</si>
  <si>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</si>
  <si>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</si>
  <si>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</si>
  <si>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</si>
  <si>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</si>
  <si>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</si>
  <si>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</si>
  <si>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</si>
  <si>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</si>
  <si>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</si>
  <si>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</si>
  <si>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</si>
  <si>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</si>
  <si>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</si>
  <si>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</si>
  <si>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</si>
  <si>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</si>
  <si>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</si>
  <si>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</si>
  <si>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</si>
  <si>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</si>
  <si>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</si>
  <si>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</si>
  <si>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</si>
  <si>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</si>
  <si>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</si>
  <si>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</si>
  <si>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</si>
  <si>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</si>
  <si>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</si>
  <si>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</si>
  <si>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</si>
  <si>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</si>
  <si>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</si>
  <si>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</si>
  <si>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</si>
  <si>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</si>
  <si>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</si>
  <si>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</si>
  <si>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</si>
  <si>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</si>
  <si>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</si>
  <si>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</si>
  <si>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</si>
  <si>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</si>
  <si>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</si>
  <si>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</si>
  <si>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</si>
  <si>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</si>
  <si>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</si>
  <si>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</si>
  <si>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</si>
  <si>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</si>
  <si>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</si>
  <si>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</si>
  <si>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</si>
  <si>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</si>
  <si>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</si>
  <si>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</si>
  <si>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</si>
  <si>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</si>
  <si>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</si>
  <si>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</si>
  <si>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</si>
  <si>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</si>
  <si>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</si>
  <si>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</si>
  <si>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</si>
  <si>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</si>
  <si>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</si>
  <si>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</si>
  <si>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</si>
  <si>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</si>
  <si>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</si>
  <si>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</si>
  <si>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</si>
  <si>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</si>
  <si>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</si>
  <si>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</si>
  <si>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</si>
  <si>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</si>
  <si>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</si>
  <si>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</si>
  <si>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</si>
  <si>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</si>
  <si>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</si>
  <si>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</si>
  <si>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</si>
  <si>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</si>
  <si>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</si>
  <si>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</si>
  <si>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</si>
  <si>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</si>
  <si>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</si>
  <si>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</si>
  <si>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</si>
  <si>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</si>
  <si>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</si>
  <si>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</si>
  <si>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</si>
  <si>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</si>
  <si>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</si>
  <si>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</si>
  <si>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</si>
  <si>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</si>
  <si>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</si>
  <si>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</si>
  <si>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</si>
  <si>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</si>
  <si>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</si>
  <si>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</si>
  <si>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</si>
  <si>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</si>
  <si>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</si>
  <si>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</si>
  <si>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</si>
  <si>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</si>
  <si>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</si>
  <si>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</si>
  <si>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</si>
  <si>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</si>
  <si>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</si>
  <si>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</si>
  <si>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</si>
  <si>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</si>
  <si>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</si>
  <si>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</si>
  <si>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</si>
  <si>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</si>
  <si>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</si>
  <si>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</si>
  <si>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</si>
  <si>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</si>
  <si>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</si>
  <si>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</si>
  <si>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</si>
  <si>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</si>
  <si>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</si>
  <si>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</si>
  <si>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</si>
  <si>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</si>
  <si>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</si>
  <si>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</si>
  <si>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</si>
  <si>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</si>
  <si>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</si>
  <si>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</si>
  <si>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</si>
  <si>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</si>
  <si>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</si>
  <si>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</si>
  <si>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</si>
  <si>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</si>
  <si>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</si>
  <si>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</si>
  <si>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</si>
  <si>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</si>
  <si>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</si>
  <si>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</si>
  <si>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</si>
  <si>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</si>
  <si>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</si>
  <si>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</si>
  <si>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</si>
  <si>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</si>
  <si>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</si>
  <si>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</si>
  <si>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</si>
  <si>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</si>
  <si>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</si>
  <si>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</si>
  <si>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</si>
  <si>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</si>
  <si>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</si>
  <si>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</si>
  <si>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</si>
  <si>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</si>
  <si>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</si>
  <si>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</si>
  <si>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</si>
  <si>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</si>
  <si>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</si>
  <si>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</si>
  <si>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</si>
  <si>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</si>
  <si>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</si>
  <si>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</si>
  <si>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</si>
  <si>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</si>
  <si>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</si>
  <si>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</si>
  <si>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</si>
  <si>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</si>
  <si>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</si>
  <si>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</si>
  <si>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</si>
  <si>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</si>
  <si>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</si>
  <si>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</si>
  <si>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</si>
  <si>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</si>
  <si>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</si>
  <si>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</si>
  <si>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</si>
  <si>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</si>
  <si>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</si>
  <si>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</si>
  <si>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</si>
  <si>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</si>
  <si>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</si>
  <si>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</si>
  <si>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</si>
  <si>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</si>
  <si>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</si>
  <si>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</si>
  <si>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</si>
  <si>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</si>
  <si>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</si>
  <si>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</si>
  <si>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</si>
  <si>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</si>
  <si>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</si>
  <si>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</si>
  <si>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</si>
  <si>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</si>
  <si>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</si>
  <si>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</si>
  <si>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</si>
  <si>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</si>
  <si>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</si>
  <si>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</si>
  <si>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</si>
  <si>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</si>
  <si>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</si>
  <si>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</si>
  <si>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</si>
  <si>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</si>
  <si>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</si>
  <si>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</si>
  <si>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</si>
  <si>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</si>
  <si>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</si>
  <si>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</si>
  <si>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</si>
  <si>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</si>
  <si>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</si>
  <si>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</si>
  <si>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</si>
  <si>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</si>
  <si>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</si>
  <si>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</si>
  <si>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</si>
  <si>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</si>
  <si>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</si>
  <si>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</si>
  <si>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</si>
  <si>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</si>
  <si>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</si>
  <si>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</si>
  <si>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</si>
  <si>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</si>
  <si>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</si>
  <si>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</si>
  <si>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</si>
  <si>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</si>
  <si>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</si>
  <si>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</si>
  <si>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</si>
  <si>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</si>
  <si>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</si>
  <si>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</si>
  <si>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</si>
  <si>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</si>
  <si>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</si>
  <si>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</si>
  <si>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</si>
  <si>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</si>
  <si>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</si>
  <si>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</si>
  <si>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</si>
  <si>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</si>
  <si>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</si>
  <si>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</si>
  <si>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</si>
  <si>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</si>
  <si>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</si>
  <si>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</si>
  <si>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</si>
  <si>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</si>
  <si>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</si>
  <si>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</si>
  <si>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</si>
  <si>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</si>
  <si>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</si>
  <si>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</si>
  <si>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</si>
  <si>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</si>
  <si>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</si>
  <si>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</si>
  <si>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</si>
  <si>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</si>
  <si>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</si>
  <si>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</si>
  <si>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</si>
  <si>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</si>
  <si>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</si>
  <si>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</si>
  <si>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</si>
  <si>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</si>
  <si>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</si>
  <si>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</si>
  <si>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</si>
  <si>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</si>
  <si>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</si>
  <si>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</si>
  <si>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</si>
  <si>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</si>
  <si>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</si>
  <si>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</si>
  <si>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</si>
  <si>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</si>
  <si>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</si>
  <si>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</si>
  <si>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</si>
  <si>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</si>
  <si>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</si>
  <si>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</si>
  <si>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</si>
  <si>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</si>
  <si>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</si>
  <si>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</si>
  <si>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</si>
  <si>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</si>
  <si>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</si>
  <si>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</si>
  <si>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</si>
  <si>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</si>
  <si>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</si>
  <si>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</si>
  <si>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</si>
  <si>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</si>
  <si>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</si>
  <si>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</si>
  <si>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</si>
  <si>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</si>
  <si>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</si>
  <si>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</si>
  <si>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</si>
  <si>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</si>
  <si>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</si>
  <si>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</si>
  <si>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</si>
  <si>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</si>
  <si>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</si>
  <si>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</si>
  <si>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</si>
  <si>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</si>
  <si>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</si>
  <si>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</si>
  <si>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</si>
  <si>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</si>
  <si>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</si>
  <si>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</si>
  <si>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</si>
  <si>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</si>
  <si>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</si>
  <si>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</si>
  <si>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</si>
  <si>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</si>
  <si>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</si>
  <si>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</si>
  <si>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</si>
  <si>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</si>
  <si>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</si>
  <si>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</si>
  <si>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</si>
  <si>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</si>
  <si>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</si>
  <si>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</si>
  <si>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</si>
  <si>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</si>
  <si>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</si>
  <si>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</si>
  <si>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</si>
  <si>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</si>
  <si>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</si>
  <si>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</si>
  <si>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</si>
  <si>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</si>
  <si>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</si>
  <si>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</si>
  <si>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</si>
  <si>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</si>
  <si>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</si>
  <si>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</si>
  <si>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</si>
  <si>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</si>
  <si>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</si>
  <si>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</si>
  <si>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</si>
  <si>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</si>
  <si>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</si>
  <si>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</si>
  <si>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</si>
  <si>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</si>
  <si>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</si>
  <si>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</si>
  <si>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</si>
  <si>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</si>
  <si>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</si>
  <si>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</si>
  <si>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</si>
  <si>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</si>
  <si>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</si>
  <si>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</si>
  <si>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</si>
  <si>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</si>
  <si>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</si>
  <si>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</si>
  <si>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</si>
  <si>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</si>
  <si>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</si>
  <si>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</si>
  <si>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</si>
  <si>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</si>
  <si>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</si>
  <si>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</si>
  <si>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</si>
  <si>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</si>
  <si>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</si>
  <si>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</si>
  <si>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</si>
  <si>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</si>
  <si>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</si>
  <si>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</si>
  <si>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</si>
  <si>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</si>
  <si>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</si>
  <si>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</si>
  <si>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</si>
  <si>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</si>
  <si>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</si>
  <si>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</si>
  <si>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</si>
  <si>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</si>
  <si>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</si>
  <si>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</si>
  <si>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</si>
  <si>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</si>
  <si>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</si>
  <si>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</si>
  <si>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</si>
  <si>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</si>
  <si>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</si>
  <si>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</si>
  <si>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</si>
  <si>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</si>
  <si>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</si>
  <si>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</si>
  <si>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</si>
  <si>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</si>
  <si>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</si>
  <si>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</si>
  <si>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</si>
  <si>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</si>
  <si>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</si>
  <si>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</si>
  <si>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</si>
  <si>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</si>
  <si>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</si>
  <si>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</si>
  <si>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</si>
  <si>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</si>
  <si>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</si>
  <si>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</si>
  <si>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</si>
  <si>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</si>
  <si>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</si>
  <si>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</si>
  <si>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</si>
  <si>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</si>
  <si>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</si>
  <si>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</si>
  <si>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</si>
  <si>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</si>
  <si>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</si>
  <si>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</si>
  <si>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</si>
  <si>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</si>
  <si>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</si>
  <si>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</si>
  <si>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</si>
  <si>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</si>
  <si>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</si>
  <si>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</si>
  <si>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</si>
  <si>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</si>
  <si>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</si>
  <si>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</si>
  <si>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</si>
  <si>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</si>
  <si>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</si>
  <si>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</si>
  <si>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</si>
  <si>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</si>
  <si>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</si>
  <si>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</si>
  <si>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</si>
  <si>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</si>
  <si>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</si>
  <si>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</si>
  <si>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</si>
  <si>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</si>
  <si>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</si>
  <si>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</si>
  <si>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</si>
  <si>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</si>
  <si>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</si>
  <si>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</si>
  <si>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</si>
  <si>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</si>
  <si>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</si>
  <si>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</si>
  <si>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</si>
  <si>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</si>
  <si>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</si>
  <si>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</si>
  <si>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</si>
  <si>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</si>
  <si>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</si>
  <si>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</si>
  <si>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</si>
  <si>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</si>
  <si>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</si>
  <si>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</si>
  <si>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</si>
  <si>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</si>
  <si>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</si>
  <si>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</si>
  <si>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</si>
  <si>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</si>
  <si>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</si>
  <si>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</si>
  <si>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</si>
  <si>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</si>
  <si>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</si>
  <si>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</si>
  <si>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</si>
  <si>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</si>
  <si>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</si>
  <si>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</si>
  <si>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</si>
  <si>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</si>
  <si>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</si>
  <si>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</si>
  <si>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</si>
  <si>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</si>
  <si>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</si>
  <si>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</si>
  <si>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</si>
  <si>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</si>
  <si>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</si>
  <si>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</si>
  <si>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</si>
  <si>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</si>
  <si>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</si>
  <si>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</si>
  <si>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</si>
  <si>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</si>
  <si>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</si>
  <si>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</si>
  <si>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</si>
  <si>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</si>
  <si>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</si>
  <si>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</si>
  <si>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</si>
  <si>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</si>
  <si>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</si>
  <si>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</si>
  <si>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</si>
  <si>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</si>
  <si>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</si>
  <si>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</si>
  <si>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</si>
  <si>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</si>
  <si>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</si>
  <si>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</si>
  <si>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</si>
  <si>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</si>
  <si>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</si>
  <si>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</si>
  <si>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</si>
  <si>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</si>
  <si>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</si>
  <si>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</si>
  <si>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</si>
  <si>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</si>
  <si>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</si>
  <si>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</si>
  <si>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</si>
  <si>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</si>
  <si>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</si>
  <si>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</si>
  <si>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</si>
  <si>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</si>
  <si>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</si>
  <si>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</si>
  <si>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</si>
  <si>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</si>
  <si>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</si>
  <si>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</si>
  <si>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</si>
  <si>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</si>
  <si>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</si>
  <si>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</si>
  <si>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</si>
  <si>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</si>
  <si>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</si>
  <si>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</si>
  <si>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</si>
  <si>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</si>
  <si>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</si>
  <si>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</si>
  <si>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</si>
  <si>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</si>
  <si>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</si>
  <si>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</si>
  <si>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</si>
  <si>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</si>
  <si>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</si>
  <si>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</si>
  <si>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</si>
  <si>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</si>
  <si>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</si>
  <si>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</si>
  <si>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</si>
  <si>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</si>
  <si>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</si>
  <si>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</si>
  <si>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</si>
  <si>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</si>
  <si>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</si>
  <si>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</si>
  <si>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</si>
  <si>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</si>
  <si>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</si>
  <si>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</si>
  <si>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</si>
  <si>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</si>
  <si>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</si>
  <si>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</si>
  <si>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</si>
  <si>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</si>
  <si>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</si>
  <si>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</si>
  <si>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</si>
  <si>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</si>
  <si>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</si>
  <si>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</si>
  <si>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</si>
  <si>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</si>
  <si>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</si>
  <si>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</si>
  <si>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</si>
  <si>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</si>
  <si>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</si>
  <si>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</si>
  <si>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</si>
  <si>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</si>
  <si>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</si>
  <si>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</si>
  <si>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</si>
  <si>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</si>
  <si>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</si>
  <si>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</si>
  <si>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</si>
  <si>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</si>
  <si>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</si>
  <si>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</si>
  <si>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</si>
  <si>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</si>
  <si>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</si>
  <si>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</si>
  <si>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</si>
  <si>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</si>
  <si>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</si>
  <si>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</si>
  <si>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</si>
  <si>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</si>
  <si>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</si>
  <si>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</si>
  <si>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</si>
  <si>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</si>
  <si>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</si>
  <si>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</si>
  <si>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</si>
  <si>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</si>
  <si>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</si>
  <si>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</si>
  <si>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</si>
  <si>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</si>
  <si>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</si>
  <si>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</si>
  <si>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</si>
  <si>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</si>
  <si>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</si>
  <si>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</si>
  <si>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</si>
  <si>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</si>
  <si>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</si>
  <si>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</si>
  <si>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</si>
  <si>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</si>
  <si>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</si>
  <si>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</si>
  <si>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</si>
  <si>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</si>
  <si>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</si>
  <si>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</si>
  <si>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</si>
  <si>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</si>
  <si>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</si>
  <si>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</si>
  <si>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</si>
  <si>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</si>
  <si>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</si>
  <si>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</si>
  <si>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</si>
  <si>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</si>
  <si>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</si>
  <si>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</si>
  <si>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</si>
  <si>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</si>
  <si>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</si>
  <si>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</si>
  <si>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</si>
  <si>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</si>
  <si>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</si>
  <si>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</si>
  <si>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</si>
  <si>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</si>
  <si>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</si>
  <si>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</si>
  <si>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</si>
  <si>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</si>
  <si>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</si>
  <si>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</si>
  <si>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</si>
  <si>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</si>
  <si>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</si>
  <si>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</si>
  <si>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</si>
  <si>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</si>
  <si>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</si>
  <si>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</si>
  <si>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</si>
  <si>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</si>
  <si>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</si>
  <si>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</si>
  <si>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</si>
  <si>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</si>
  <si>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</si>
  <si>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</si>
  <si>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</si>
  <si>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</si>
  <si>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</si>
  <si>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</si>
  <si>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</si>
  <si>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</si>
  <si>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</si>
  <si>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</si>
  <si>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</si>
  <si>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</si>
  <si>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</si>
  <si>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</si>
  <si>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</si>
  <si>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</si>
  <si>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</si>
  <si>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</si>
  <si>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</si>
  <si>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</si>
  <si>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</si>
  <si>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</si>
  <si>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</si>
  <si>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</si>
  <si>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</si>
  <si>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</si>
  <si>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</si>
  <si>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</si>
  <si>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</si>
  <si>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</si>
  <si>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</si>
  <si>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</si>
  <si>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</si>
  <si>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</si>
  <si>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</si>
  <si>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</si>
  <si>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</si>
  <si>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</si>
  <si>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</si>
  <si>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</si>
  <si>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</si>
  <si>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</si>
  <si>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</si>
  <si>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</si>
  <si>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</si>
  <si>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</si>
  <si>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</si>
  <si>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</si>
  <si>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</si>
  <si>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</si>
  <si>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</si>
  <si>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</si>
  <si>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</si>
  <si>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</si>
  <si>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</si>
  <si>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</si>
  <si>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</si>
  <si>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</si>
  <si>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</si>
  <si>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</si>
  <si>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</si>
  <si>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</si>
  <si>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</si>
  <si>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</si>
  <si>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</si>
  <si>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</si>
  <si>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</si>
  <si>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</si>
  <si>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</si>
  <si>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</si>
  <si>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</si>
  <si>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</si>
  <si>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</si>
  <si>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</si>
  <si>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</si>
  <si>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</si>
  <si>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</si>
  <si>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</si>
  <si>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</si>
  <si>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</si>
  <si>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</si>
  <si>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</si>
  <si>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</si>
  <si>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</si>
  <si>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</si>
  <si>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</si>
  <si>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</si>
  <si>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</si>
  <si>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</si>
  <si>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</si>
  <si>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</si>
  <si>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</si>
  <si>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</si>
  <si>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</si>
  <si>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</si>
  <si>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</si>
  <si>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</si>
  <si>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</si>
  <si>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</si>
  <si>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</si>
  <si>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</si>
  <si>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</si>
  <si>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</si>
  <si>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</si>
  <si>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</si>
  <si>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</si>
  <si>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</si>
  <si>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</si>
  <si>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</si>
  <si>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</si>
  <si>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</si>
  <si>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</si>
  <si>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</si>
  <si>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</si>
  <si>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</si>
  <si>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</si>
  <si>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</si>
  <si>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</si>
  <si>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</si>
  <si>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</si>
  <si>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</si>
  <si>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</si>
  <si>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</si>
  <si>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</si>
  <si>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</si>
  <si>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</si>
  <si>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</si>
  <si>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</si>
  <si>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</si>
  <si>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</si>
  <si>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</si>
  <si>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</si>
  <si>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</si>
  <si>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</si>
  <si>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</si>
  <si>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</si>
  <si>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</si>
  <si>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</si>
  <si>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</si>
  <si>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</si>
  <si>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</si>
  <si>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</si>
  <si>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</si>
  <si>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</si>
  <si>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</si>
  <si>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</si>
  <si>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</si>
  <si>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</si>
  <si>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</si>
  <si>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</si>
  <si>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</si>
  <si>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</si>
  <si>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</si>
  <si>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</si>
  <si>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</si>
  <si>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</si>
  <si>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</si>
  <si>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</si>
  <si>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</si>
  <si>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</si>
  <si>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</si>
  <si>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</si>
  <si>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</si>
  <si>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</si>
  <si>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</si>
  <si>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</si>
  <si>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</si>
  <si>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</si>
  <si>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</si>
  <si>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</si>
  <si>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</si>
  <si>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</si>
  <si>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</si>
  <si>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</si>
  <si>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</si>
  <si>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</si>
  <si>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</si>
  <si>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</si>
  <si>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</si>
  <si>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</si>
  <si>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</si>
  <si>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</si>
  <si>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</si>
  <si>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</si>
  <si>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</si>
  <si>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</si>
  <si>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</si>
  <si>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</si>
  <si>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</si>
  <si>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</si>
  <si>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</si>
  <si>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</si>
  <si>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</si>
  <si>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</si>
  <si>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</si>
  <si>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</si>
  <si>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</si>
  <si>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</si>
  <si>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</si>
  <si>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</si>
  <si>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</si>
  <si>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</si>
  <si>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</si>
  <si>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</si>
  <si>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</si>
  <si>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</si>
  <si>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</si>
  <si>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</si>
  <si>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</si>
  <si>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</si>
  <si>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</si>
  <si>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</si>
  <si>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</si>
  <si>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</si>
  <si>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</si>
  <si>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</si>
  <si>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</si>
  <si>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</si>
  <si>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</si>
  <si>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</si>
  <si>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</si>
  <si>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</si>
  <si>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</si>
  <si>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</si>
  <si>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</si>
  <si>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</si>
  <si>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</si>
  <si>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</si>
  <si>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</si>
  <si>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</si>
  <si>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</si>
  <si>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</si>
  <si>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</si>
  <si>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</si>
  <si>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</si>
  <si>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</si>
  <si>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</si>
  <si>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</si>
  <si>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</si>
  <si>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</si>
  <si>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</si>
  <si>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</si>
  <si>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</si>
  <si>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</si>
  <si>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</si>
  <si>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</si>
  <si>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</si>
  <si>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</si>
  <si>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</si>
  <si>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</si>
  <si>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</si>
  <si>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</si>
  <si>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</si>
  <si>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</si>
  <si>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</si>
  <si>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</si>
  <si>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</si>
  <si>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</si>
  <si>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</si>
  <si>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</si>
  <si>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</si>
  <si>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</si>
  <si>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</si>
  <si>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</si>
  <si>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</si>
  <si>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</si>
  <si>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</si>
  <si>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</si>
  <si>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</si>
  <si>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</si>
  <si>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</si>
  <si>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</si>
  <si>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</si>
  <si>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</si>
  <si>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</si>
  <si>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</si>
  <si>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</si>
  <si>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</si>
  <si>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</si>
  <si>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</si>
  <si>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</si>
  <si>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</si>
  <si>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</si>
  <si>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</si>
  <si>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</si>
  <si>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</si>
  <si>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</si>
  <si>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</si>
  <si>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</si>
  <si>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</si>
  <si>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</si>
  <si>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</si>
  <si>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</si>
  <si>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</si>
  <si>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</si>
  <si>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</si>
  <si>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</si>
  <si>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</si>
  <si>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</si>
  <si>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</si>
  <si>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</si>
  <si>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</si>
  <si>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</si>
  <si>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</si>
  <si>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</si>
  <si>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</si>
  <si>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</si>
  <si>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</si>
  <si>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</si>
  <si>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</si>
  <si>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</si>
  <si>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</si>
  <si>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</si>
  <si>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</si>
  <si>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</si>
  <si>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</si>
  <si>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</si>
  <si>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</si>
  <si>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</si>
  <si>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</si>
  <si>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</si>
  <si>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</si>
  <si>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</si>
  <si>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</si>
  <si>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</si>
  <si>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</si>
  <si>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</si>
  <si>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</si>
  <si>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</si>
  <si>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</si>
  <si>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</si>
  <si>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</si>
  <si>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</si>
  <si>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</si>
  <si>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</si>
  <si>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</si>
  <si>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</si>
  <si>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</si>
  <si>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</si>
  <si>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</si>
  <si>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</si>
  <si>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</si>
  <si>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</si>
  <si>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</si>
  <si>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</si>
  <si>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</si>
  <si>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</si>
  <si>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</si>
  <si>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</si>
  <si>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</si>
  <si>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</si>
  <si>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</si>
  <si>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</si>
  <si>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</si>
  <si>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</si>
  <si>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</si>
  <si>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</si>
  <si>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</si>
  <si>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</si>
  <si>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</si>
  <si>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</si>
  <si>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</si>
  <si>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</si>
  <si>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</si>
  <si>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</si>
  <si>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</si>
  <si>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</si>
  <si>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</si>
  <si>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</si>
  <si>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</si>
  <si>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</si>
  <si>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</si>
  <si>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</si>
  <si>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</si>
  <si>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</si>
  <si>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</si>
  <si>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</si>
  <si>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</si>
  <si>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</si>
  <si>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</si>
  <si>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</si>
  <si>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</si>
  <si>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</si>
  <si>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</si>
  <si>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</si>
  <si>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</si>
  <si>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</si>
  <si>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</si>
  <si>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</si>
  <si>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</si>
  <si>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</si>
  <si>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</si>
  <si>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</si>
  <si>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</si>
  <si>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</si>
  <si>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</si>
  <si>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</si>
  <si>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</si>
  <si>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</si>
  <si>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</si>
  <si>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</si>
  <si>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</si>
  <si>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</si>
  <si>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</si>
  <si>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</si>
  <si>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</si>
  <si>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</si>
  <si>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</si>
  <si>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</si>
  <si>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</si>
  <si>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</si>
  <si>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</si>
  <si>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</si>
  <si>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</si>
  <si>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</si>
  <si>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</si>
  <si>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</si>
  <si>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</si>
  <si>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</si>
  <si>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</si>
  <si>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</si>
  <si>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</si>
  <si>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</si>
  <si>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</si>
  <si>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</si>
  <si>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</si>
  <si>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</si>
  <si>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</si>
  <si>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</si>
  <si>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</si>
  <si>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</si>
  <si>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</si>
  <si>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</si>
  <si>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</si>
  <si>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</si>
  <si>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</si>
  <si>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</si>
  <si>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</si>
  <si>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</si>
  <si>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</si>
  <si>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</si>
  <si>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</si>
  <si>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</si>
  <si>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</si>
  <si>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</si>
  <si>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</si>
  <si>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</si>
  <si>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</si>
  <si>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</si>
  <si>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</si>
  <si>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</si>
  <si>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</si>
  <si>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</si>
  <si>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</si>
  <si>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</si>
  <si>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</si>
  <si>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</si>
  <si>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</si>
  <si>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</si>
  <si>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</si>
  <si>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</si>
  <si>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</si>
  <si>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</si>
  <si>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</si>
  <si>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</si>
  <si>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</si>
  <si>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</si>
  <si>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</si>
  <si>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</si>
  <si>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</si>
  <si>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</si>
  <si>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</si>
  <si>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</si>
  <si>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</si>
  <si>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</si>
  <si>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</si>
  <si>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</si>
  <si>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</si>
  <si>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</si>
  <si>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</si>
  <si>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</si>
  <si>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</si>
  <si>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</si>
  <si>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</si>
  <si>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</si>
  <si>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</si>
  <si>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</si>
  <si>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</si>
  <si>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</si>
  <si>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</si>
  <si>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</si>
  <si>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</si>
  <si>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</si>
  <si>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</si>
  <si>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</si>
  <si>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</si>
  <si>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</si>
  <si>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</si>
  <si>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</si>
  <si>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</si>
  <si>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</si>
  <si>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</si>
  <si>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</si>
  <si>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</si>
  <si>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</si>
  <si>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</si>
  <si>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</si>
  <si>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</si>
  <si>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</si>
  <si>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</si>
  <si>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</si>
  <si>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</si>
  <si>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</si>
  <si>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</si>
  <si>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</si>
  <si>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</si>
  <si>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</si>
  <si>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</si>
  <si>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</si>
  <si>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</si>
  <si>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</si>
  <si>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</si>
  <si>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</si>
  <si>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</si>
  <si>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</si>
  <si>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</si>
  <si>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</si>
  <si>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</si>
  <si>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</si>
  <si>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</si>
  <si>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</si>
  <si>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</si>
  <si>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</si>
  <si>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</si>
  <si>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</si>
  <si>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</si>
  <si>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</si>
  <si>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</si>
  <si>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</si>
  <si>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</si>
  <si>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</si>
  <si>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</si>
  <si>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</si>
  <si>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</si>
  <si>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</si>
  <si>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</si>
  <si>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</si>
  <si>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</si>
  <si>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</si>
  <si>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</si>
  <si>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</si>
  <si>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</si>
  <si>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</si>
  <si>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</si>
  <si>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</si>
  <si>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</si>
  <si>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</si>
  <si>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</si>
  <si>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</si>
  <si>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</si>
  <si>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</si>
  <si>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</si>
  <si>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</si>
  <si>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</si>
  <si>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</si>
  <si>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</si>
  <si>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</si>
  <si>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</si>
  <si>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</si>
  <si>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</si>
  <si>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</si>
  <si>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</si>
  <si>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</si>
  <si>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</si>
  <si>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</si>
  <si>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</si>
  <si>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</si>
  <si>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</si>
  <si>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</si>
  <si>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</si>
  <si>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</si>
  <si>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</si>
  <si>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</si>
  <si>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</si>
  <si>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</si>
  <si>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</si>
  <si>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</si>
  <si>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</si>
  <si>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</si>
  <si>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</si>
  <si>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</si>
  <si>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</si>
  <si>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</si>
  <si>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</si>
  <si>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</si>
  <si>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</si>
  <si>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</si>
  <si>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</si>
  <si>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</si>
  <si>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</si>
  <si>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</si>
  <si>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</si>
  <si>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</si>
  <si>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</si>
  <si>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</si>
  <si>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</si>
  <si>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</si>
  <si>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</si>
  <si>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</si>
  <si>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</si>
  <si>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</si>
  <si>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</si>
  <si>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</si>
  <si>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</si>
  <si>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</si>
  <si>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</si>
  <si>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</si>
  <si>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</si>
  <si>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</si>
  <si>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</si>
  <si>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</si>
  <si>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</si>
  <si>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</si>
  <si>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</si>
  <si>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</si>
  <si>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</si>
  <si>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</si>
  <si>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</si>
  <si>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</si>
  <si>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</si>
  <si>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</si>
  <si>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</si>
  <si>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</si>
  <si>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</si>
  <si>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</si>
  <si>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</si>
  <si>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</si>
  <si>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</si>
  <si>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</si>
  <si>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</si>
  <si>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</si>
  <si>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</si>
  <si>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</si>
  <si>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</si>
  <si>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</si>
  <si>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</si>
  <si>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</si>
  <si>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</si>
  <si>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</si>
  <si>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</si>
  <si>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</si>
  <si>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</si>
  <si>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</si>
  <si>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</si>
  <si>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</si>
  <si>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</si>
  <si>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</si>
  <si>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</si>
  <si>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</si>
  <si>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</si>
  <si>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</si>
  <si>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</si>
  <si>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</si>
  <si>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</si>
  <si>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</si>
  <si>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</si>
  <si>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</si>
  <si>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</si>
  <si>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</si>
  <si>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</si>
  <si>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</si>
  <si>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</si>
  <si>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</si>
  <si>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</si>
  <si>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</si>
  <si>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</si>
  <si>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</si>
  <si>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</si>
  <si>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</si>
  <si>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</si>
  <si>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</si>
  <si>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</si>
  <si>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</si>
  <si>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</si>
  <si>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</si>
  <si>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</si>
  <si>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</si>
  <si>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</si>
  <si>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</si>
  <si>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</si>
  <si>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</si>
  <si>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</si>
  <si>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</si>
  <si>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</si>
  <si>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</si>
  <si>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</si>
  <si>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</si>
  <si>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</si>
  <si>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</si>
  <si>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</si>
  <si>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</si>
  <si>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</si>
  <si>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</si>
  <si>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</si>
  <si>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</si>
  <si>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</si>
  <si>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</si>
  <si>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</si>
  <si>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</si>
  <si>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</si>
  <si>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</si>
  <si>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</si>
  <si>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</si>
  <si>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</si>
  <si>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</si>
  <si>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</si>
  <si>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</si>
  <si>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</si>
  <si>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</si>
  <si>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</si>
  <si>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</si>
  <si>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</si>
  <si>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</si>
  <si>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</si>
  <si>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</si>
  <si>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</si>
  <si>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</si>
  <si>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</si>
  <si>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</si>
  <si>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</si>
  <si>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</si>
  <si>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</si>
  <si>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</si>
  <si>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</si>
  <si>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</si>
  <si>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</si>
  <si>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</si>
  <si>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</si>
  <si>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</si>
  <si>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</si>
  <si>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</si>
  <si>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</si>
  <si>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</si>
  <si>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</si>
  <si>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</si>
  <si>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</si>
  <si>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</si>
  <si>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</si>
  <si>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</si>
  <si>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</si>
  <si>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</si>
  <si>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</si>
  <si>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</si>
  <si>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</si>
  <si>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</si>
  <si>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</si>
  <si>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</si>
  <si>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</si>
  <si>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</si>
  <si>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</si>
  <si>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</si>
  <si>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</si>
  <si>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</si>
  <si>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</si>
  <si>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</si>
  <si>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</si>
  <si>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</si>
  <si>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</si>
  <si>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</si>
  <si>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</si>
  <si>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</si>
  <si>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</si>
  <si>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</si>
  <si>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</si>
  <si>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</si>
  <si>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</si>
  <si>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</si>
  <si>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</si>
  <si>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</si>
  <si>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</si>
  <si>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</si>
  <si>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</si>
  <si>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</si>
  <si>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</si>
  <si>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</si>
  <si>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</si>
  <si>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</si>
  <si>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</si>
  <si>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</si>
  <si>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</si>
  <si>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</si>
  <si>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</si>
  <si>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</si>
  <si>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</si>
  <si>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</si>
  <si>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</si>
  <si>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</si>
  <si>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</si>
  <si>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</si>
  <si>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</si>
  <si>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</si>
  <si>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</si>
  <si>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</si>
  <si>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</si>
  <si>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</si>
  <si>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</si>
  <si>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</si>
  <si>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</si>
  <si>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</si>
  <si>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</si>
  <si>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</si>
  <si>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</si>
  <si>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</si>
  <si>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</si>
  <si>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</si>
  <si>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</si>
  <si>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</si>
  <si>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</si>
  <si>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</si>
  <si>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</si>
  <si>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</si>
  <si>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</si>
  <si>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</si>
  <si>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</si>
  <si>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</si>
  <si>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</si>
  <si>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</si>
  <si>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</si>
  <si>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</si>
  <si>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</si>
  <si>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</si>
  <si>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</si>
  <si>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</si>
  <si>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</si>
  <si>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</si>
  <si>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</si>
  <si>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</si>
  <si>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</si>
  <si>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</si>
  <si>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</si>
  <si>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</si>
  <si>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</si>
  <si>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</si>
  <si>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</si>
  <si>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</si>
  <si>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</si>
  <si>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</si>
  <si>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</si>
  <si>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</si>
  <si>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</si>
  <si>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</si>
  <si>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</si>
  <si>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</si>
  <si>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</si>
  <si>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</si>
  <si>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</si>
  <si>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</si>
  <si>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</si>
  <si>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</si>
  <si>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</si>
  <si>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</si>
  <si>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</si>
  <si>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</si>
  <si>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</si>
  <si>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</si>
  <si>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</si>
  <si>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</si>
  <si>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</si>
  <si>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</si>
  <si>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</si>
  <si>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</si>
  <si>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</si>
  <si>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</si>
  <si>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</si>
  <si>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</si>
  <si>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</si>
  <si>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</si>
  <si>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</si>
  <si>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</si>
  <si>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</si>
  <si>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</si>
  <si>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</si>
  <si>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</si>
  <si>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</si>
  <si>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</si>
  <si>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</si>
  <si>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</si>
  <si>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</si>
  <si>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</si>
  <si>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</si>
  <si>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</si>
  <si>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</si>
  <si>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</si>
  <si>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</si>
  <si>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</si>
  <si>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</si>
  <si>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</si>
  <si>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</si>
  <si>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</si>
  <si>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</si>
  <si>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</si>
  <si>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</si>
  <si>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</si>
  <si>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</si>
  <si>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</si>
  <si>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</si>
  <si>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</si>
  <si>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</si>
  <si>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</si>
  <si>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</si>
  <si>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</si>
  <si>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</si>
  <si>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</si>
  <si>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</si>
  <si>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</si>
  <si>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</si>
  <si>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</si>
  <si>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</si>
  <si>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</si>
  <si>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</si>
  <si>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</si>
  <si>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</si>
  <si>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</si>
  <si>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</si>
  <si>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</si>
  <si>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</si>
  <si>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</si>
  <si>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</si>
  <si>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</si>
  <si>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</si>
  <si>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</si>
  <si>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</si>
  <si>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</si>
  <si>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</si>
  <si>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</si>
  <si>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</si>
  <si>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</si>
  <si>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</si>
  <si>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</si>
  <si>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</si>
  <si>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</si>
  <si>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</si>
  <si>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</si>
  <si>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</si>
  <si>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</si>
  <si>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</si>
  <si>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</si>
  <si>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</si>
  <si>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</si>
  <si>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</si>
  <si>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</si>
  <si>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</si>
  <si>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</si>
  <si>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</si>
  <si>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</si>
  <si>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</si>
  <si>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</si>
  <si>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</si>
  <si>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</si>
  <si>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</si>
  <si>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</si>
  <si>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</si>
  <si>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</si>
  <si>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</si>
  <si>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</si>
  <si>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</si>
  <si>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</si>
  <si>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</si>
  <si>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</si>
  <si>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</si>
  <si>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</si>
  <si>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</si>
  <si>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</si>
  <si>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</si>
  <si>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</si>
  <si>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</si>
  <si>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</si>
  <si>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</si>
  <si>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</si>
  <si>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</si>
  <si>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</si>
  <si>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</si>
  <si>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</si>
  <si>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</si>
  <si>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</si>
  <si>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</si>
  <si>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</si>
  <si>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</si>
  <si>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</si>
  <si>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</si>
  <si>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</si>
  <si>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</si>
  <si>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</si>
  <si>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</si>
  <si>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</si>
  <si>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</si>
  <si>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</si>
  <si>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</si>
  <si>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</si>
  <si>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</si>
  <si>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</si>
  <si>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</si>
  <si>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</si>
  <si>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</si>
  <si>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</si>
  <si>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</si>
  <si>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</si>
  <si>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</si>
  <si>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</si>
  <si>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</si>
  <si>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</si>
  <si>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</si>
  <si>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</si>
  <si>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</si>
  <si>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</si>
  <si>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</si>
  <si>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</si>
  <si>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</si>
  <si>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</si>
  <si>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</si>
  <si>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</si>
  <si>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</si>
  <si>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</si>
  <si>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</si>
  <si>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</si>
  <si>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</si>
  <si>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</si>
  <si>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</si>
  <si>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</si>
  <si>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</si>
  <si>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</si>
  <si>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</si>
  <si>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</si>
  <si>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</si>
  <si>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</si>
  <si>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</si>
  <si>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</si>
  <si>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</si>
  <si>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</si>
  <si>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</si>
  <si>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</si>
  <si>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</si>
  <si>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</si>
  <si>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</si>
  <si>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</si>
  <si>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</si>
  <si>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</si>
  <si>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</si>
  <si>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</si>
  <si>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</si>
  <si>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</si>
  <si>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</si>
  <si>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</si>
  <si>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</si>
  <si>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</si>
  <si>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</si>
  <si>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</si>
  <si>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</si>
  <si>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</si>
  <si>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</si>
  <si>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</si>
  <si>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</si>
  <si>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</si>
  <si>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</si>
  <si>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</si>
  <si>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</si>
  <si>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</si>
  <si>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</si>
  <si>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</si>
  <si>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</si>
  <si>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</si>
  <si>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</si>
  <si>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</si>
  <si>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</si>
  <si>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</si>
  <si>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</si>
  <si>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</si>
  <si>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</si>
  <si>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</si>
  <si>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</si>
  <si>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</si>
  <si>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</si>
  <si>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</si>
  <si>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</si>
  <si>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</si>
  <si>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</si>
  <si>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</si>
  <si>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</si>
  <si>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</si>
  <si>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</si>
  <si>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</si>
  <si>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</si>
  <si>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</si>
  <si>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</si>
  <si>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</si>
  <si>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</si>
  <si>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</si>
  <si>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</si>
  <si>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</si>
  <si>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</si>
  <si>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</si>
  <si>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</si>
  <si>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</si>
  <si>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</si>
  <si>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</si>
  <si>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</si>
  <si>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</si>
  <si>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</si>
  <si>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</si>
  <si>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</si>
  <si>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</si>
  <si>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</si>
  <si>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</si>
  <si>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</si>
  <si>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</si>
  <si>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</si>
  <si>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</si>
  <si>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</si>
  <si>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</si>
  <si>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</si>
  <si>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</si>
  <si>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</si>
  <si>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</si>
  <si>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</si>
  <si>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</si>
  <si>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</si>
  <si>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</si>
  <si>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</si>
  <si>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</si>
  <si>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</si>
  <si>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</si>
  <si>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</si>
  <si>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</si>
  <si>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</si>
  <si>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</si>
  <si>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</si>
  <si>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</si>
  <si>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</si>
  <si>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</si>
  <si>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</si>
  <si>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</si>
  <si>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</si>
  <si>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</si>
  <si>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</si>
  <si>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</si>
  <si>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</si>
  <si>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</si>
  <si>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</si>
  <si>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</si>
  <si>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</si>
  <si>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</si>
  <si>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</si>
  <si>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</si>
  <si>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</si>
  <si>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</si>
  <si>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</si>
  <si>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</si>
  <si>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</si>
  <si>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</si>
  <si>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</si>
  <si>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</si>
  <si>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</si>
  <si>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</si>
  <si>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</si>
  <si>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</si>
  <si>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</si>
  <si>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</si>
  <si>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</si>
  <si>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</si>
  <si>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</si>
  <si>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</si>
  <si>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</si>
  <si>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</si>
  <si>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</si>
  <si>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</si>
  <si>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</si>
  <si>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</si>
  <si>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</si>
  <si>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</si>
  <si>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</si>
  <si>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</si>
  <si>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</si>
  <si>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</si>
  <si>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</si>
  <si>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</si>
  <si>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</si>
  <si>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</si>
  <si>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</si>
  <si>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</si>
  <si>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</si>
  <si>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</si>
  <si>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</si>
  <si>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</si>
  <si>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</si>
  <si>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</si>
  <si>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</si>
  <si>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</si>
  <si>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</si>
  <si>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</si>
  <si>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</si>
  <si>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</si>
  <si>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</si>
  <si>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</si>
  <si>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</si>
  <si>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</si>
  <si>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</si>
  <si>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</si>
  <si>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</si>
  <si>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</si>
  <si>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</si>
  <si>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</si>
  <si>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</si>
  <si>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</si>
  <si>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</si>
  <si>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</si>
  <si>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</si>
  <si>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</si>
  <si>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</si>
  <si>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</si>
  <si>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</si>
  <si>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</si>
  <si>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</si>
  <si>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</si>
  <si>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</si>
  <si>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</si>
  <si>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</si>
  <si>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</si>
  <si>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</si>
  <si>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</si>
  <si>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</si>
  <si>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</si>
  <si>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</si>
  <si>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</si>
  <si>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</si>
  <si>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</si>
  <si>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</si>
  <si>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</si>
  <si>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</si>
  <si>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</si>
  <si>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</si>
  <si>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</si>
  <si>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</si>
  <si>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</si>
  <si>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</si>
  <si>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</si>
  <si>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</si>
  <si>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</si>
  <si>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</si>
  <si>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</si>
  <si>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</si>
  <si>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</si>
  <si>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</si>
  <si>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</si>
  <si>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</si>
  <si>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</si>
  <si>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</si>
  <si>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</si>
  <si>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</si>
  <si>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</si>
  <si>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</si>
  <si>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</si>
  <si>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</si>
  <si>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</si>
  <si>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</si>
  <si>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</si>
  <si>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</si>
  <si>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</si>
  <si>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</si>
  <si>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</si>
  <si>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</si>
  <si>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</si>
  <si>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</si>
  <si>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</si>
  <si>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</si>
  <si>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</si>
  <si>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</si>
  <si>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</si>
  <si>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</si>
  <si>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</si>
  <si>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</si>
  <si>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</si>
  <si>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</si>
  <si>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</si>
  <si>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</si>
  <si>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</si>
  <si>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</si>
  <si>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</si>
  <si>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</si>
  <si>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</si>
  <si>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</si>
  <si>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</si>
  <si>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</si>
  <si>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</si>
  <si>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</si>
  <si>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</si>
  <si>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</si>
  <si>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</si>
  <si>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</si>
  <si>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</si>
  <si>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</si>
  <si>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</si>
  <si>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</si>
  <si>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</si>
  <si>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</si>
  <si>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</si>
  <si>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</si>
  <si>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</si>
  <si>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</si>
  <si>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</si>
  <si>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</si>
  <si>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</si>
  <si>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</si>
  <si>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</si>
  <si>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</si>
  <si>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</si>
  <si>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</si>
  <si>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</si>
  <si>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</si>
  <si>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</si>
  <si>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</si>
  <si>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</si>
  <si>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</si>
  <si>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</si>
  <si>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</si>
  <si>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</si>
  <si>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</si>
  <si>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</si>
  <si>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</si>
  <si>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</si>
  <si>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</si>
  <si>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</si>
  <si>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</si>
  <si>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</si>
  <si>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</si>
  <si>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</si>
  <si>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</si>
  <si>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</si>
  <si>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</si>
  <si>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</si>
  <si>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</si>
  <si>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</si>
  <si>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</si>
  <si>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</si>
  <si>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</si>
  <si>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</si>
  <si>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</si>
  <si>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</si>
  <si>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</si>
  <si>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</si>
  <si>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</si>
  <si>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</si>
  <si>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</si>
  <si>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</si>
  <si>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</si>
  <si>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</si>
  <si>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</si>
  <si>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</si>
  <si>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</si>
  <si>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</si>
  <si>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</si>
  <si>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</si>
  <si>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</si>
  <si>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</si>
  <si>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</si>
  <si>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</si>
  <si>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</si>
  <si>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</si>
  <si>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</si>
  <si>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</si>
  <si>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</si>
  <si>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</si>
  <si>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</si>
  <si>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</si>
  <si>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</si>
  <si>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</si>
  <si>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</si>
  <si>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</si>
  <si>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</si>
  <si>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</si>
  <si>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</si>
  <si>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</si>
  <si>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</si>
  <si>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</si>
  <si>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</si>
  <si>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</si>
  <si>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</si>
  <si>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</si>
  <si>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</si>
  <si>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</si>
  <si>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</si>
  <si>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</si>
  <si>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</si>
  <si>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</si>
  <si>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</si>
  <si>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</si>
  <si>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</si>
  <si>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</si>
  <si>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</si>
  <si>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</si>
  <si>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</si>
  <si>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</si>
  <si>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</si>
  <si>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</si>
  <si>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</si>
  <si>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</si>
  <si>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</si>
  <si>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</si>
  <si>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</si>
  <si>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</si>
  <si>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</si>
  <si>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</si>
  <si>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</si>
  <si>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</si>
  <si>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</si>
  <si>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</si>
  <si>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</si>
  <si>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</si>
  <si>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</si>
  <si>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</si>
  <si>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</si>
  <si>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</si>
  <si>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</si>
  <si>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</si>
  <si>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</si>
  <si>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</si>
  <si>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</si>
  <si>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</si>
  <si>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</si>
  <si>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</si>
  <si>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</si>
  <si>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</si>
  <si>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</si>
  <si>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</si>
  <si>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</si>
  <si>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</si>
  <si>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</si>
  <si>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</si>
  <si>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</si>
  <si>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</si>
  <si>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</si>
  <si>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</si>
  <si>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</si>
  <si>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</si>
  <si>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</si>
  <si>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</si>
  <si>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</si>
  <si>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</si>
  <si>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</si>
  <si>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</si>
  <si>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</si>
  <si>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</si>
  <si>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</si>
  <si>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</si>
  <si>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</si>
  <si>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</si>
  <si>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</si>
  <si>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</si>
  <si>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</si>
  <si>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</si>
  <si>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</si>
  <si>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</si>
  <si>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</si>
  <si>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</si>
  <si>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</si>
  <si>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</si>
  <si>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</si>
  <si>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</si>
  <si>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</si>
  <si>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</si>
  <si>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</si>
  <si>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</si>
  <si>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</si>
  <si>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</si>
  <si>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</si>
  <si>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</si>
  <si>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</si>
  <si>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</si>
  <si>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</si>
  <si>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</si>
  <si>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</si>
  <si>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</si>
  <si>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</si>
  <si>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</si>
  <si>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</si>
  <si>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</si>
  <si>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</si>
  <si>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</si>
  <si>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</si>
  <si>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</si>
  <si>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</si>
  <si>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</si>
  <si>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</si>
  <si>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</si>
  <si>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</si>
  <si>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</si>
  <si>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</si>
  <si>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</si>
  <si>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</si>
  <si>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</si>
  <si>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</si>
  <si>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</si>
  <si>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</si>
  <si>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</si>
  <si>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</si>
  <si>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</si>
  <si>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</si>
  <si>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</si>
  <si>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</si>
  <si>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</si>
  <si>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</si>
  <si>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</si>
  <si>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</si>
  <si>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</si>
  <si>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</si>
  <si>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</si>
  <si>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</si>
  <si>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</si>
  <si>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</si>
  <si>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</si>
  <si>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</si>
  <si>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</si>
  <si>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</si>
  <si>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</si>
  <si>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</si>
  <si>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</si>
  <si>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</si>
  <si>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</si>
  <si>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</si>
  <si>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</si>
  <si>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</si>
  <si>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</si>
  <si>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</si>
  <si>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</si>
  <si>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</si>
  <si>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</si>
  <si>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</si>
  <si>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</si>
  <si>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</si>
  <si>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</si>
  <si>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</si>
  <si>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</si>
  <si>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</si>
  <si>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</si>
  <si>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</si>
  <si>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</si>
  <si>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</si>
  <si>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</si>
  <si>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</si>
  <si>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</si>
  <si>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</si>
  <si>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</si>
  <si>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</si>
  <si>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</si>
  <si>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</si>
  <si>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</si>
  <si>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</si>
  <si>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</si>
  <si>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</si>
  <si>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</si>
  <si>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</si>
  <si>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</si>
  <si>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</si>
  <si>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</si>
  <si>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</si>
  <si>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</si>
  <si>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</si>
  <si>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</si>
  <si>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</si>
  <si>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</si>
  <si>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</si>
  <si>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</si>
  <si>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</si>
  <si>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</si>
  <si>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</si>
  <si>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</si>
  <si>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</si>
  <si>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</si>
  <si>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</si>
  <si>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</si>
  <si>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</si>
  <si>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</si>
  <si>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</si>
  <si>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</si>
  <si>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</si>
  <si>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</si>
  <si>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</si>
  <si>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</si>
  <si>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</si>
  <si>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</si>
  <si>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</si>
  <si>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</si>
  <si>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</si>
  <si>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</si>
  <si>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</si>
  <si>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</si>
  <si>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</si>
  <si>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</si>
  <si>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</si>
  <si>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</si>
  <si>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</si>
  <si>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</si>
  <si>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</si>
  <si>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</si>
  <si>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</si>
  <si>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</si>
  <si>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</si>
  <si>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</si>
  <si>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</si>
  <si>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</si>
  <si>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</si>
  <si>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</si>
  <si>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</si>
  <si>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</si>
  <si>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</si>
  <si>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</si>
  <si>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</si>
  <si>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</si>
  <si>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</si>
  <si>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</si>
  <si>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</si>
  <si>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</si>
  <si>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</si>
  <si>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</si>
  <si>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</si>
  <si>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</si>
  <si>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</si>
  <si>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</si>
  <si>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</si>
  <si>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</si>
  <si>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</si>
  <si>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</si>
  <si>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</si>
  <si>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</si>
  <si>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</si>
  <si>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</si>
  <si>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</si>
  <si>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</si>
  <si>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</si>
  <si>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</si>
  <si>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</si>
  <si>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</si>
  <si>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</si>
  <si>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</si>
  <si>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</si>
  <si>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</si>
  <si>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</si>
  <si>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</si>
  <si>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</si>
  <si>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</si>
  <si>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</si>
  <si>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</si>
  <si>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</si>
  <si>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</si>
  <si>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</si>
  <si>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</si>
  <si>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</si>
  <si>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</si>
  <si>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</si>
  <si>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</si>
  <si>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</si>
  <si>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</si>
  <si>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</si>
  <si>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</si>
  <si>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</si>
  <si>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</si>
  <si>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</si>
  <si>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</si>
  <si>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</si>
  <si>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</si>
  <si>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</si>
  <si>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</si>
  <si>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</si>
  <si>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</si>
  <si>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</si>
  <si>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</si>
  <si>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</si>
  <si>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</si>
  <si>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</si>
  <si>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</si>
  <si>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</si>
  <si>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</si>
  <si>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</si>
  <si>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</si>
  <si>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</si>
  <si>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</si>
  <si>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</si>
  <si>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</si>
  <si>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</si>
  <si>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</si>
  <si>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</si>
  <si>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</si>
  <si>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</si>
  <si>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</si>
  <si>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</si>
  <si>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</si>
  <si>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</si>
  <si>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</si>
  <si>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</si>
  <si>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</si>
  <si>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</si>
  <si>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</si>
  <si>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</si>
  <si>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</si>
  <si>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</si>
  <si>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</si>
  <si>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</si>
  <si>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</si>
  <si>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</si>
  <si>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</si>
  <si>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</si>
  <si>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</si>
  <si>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</si>
  <si>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</si>
  <si>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</si>
  <si>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</si>
  <si>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</si>
  <si>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</si>
  <si>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</si>
  <si>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</si>
  <si>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</si>
  <si>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</si>
  <si>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</si>
  <si>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</si>
  <si>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</si>
  <si>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</si>
  <si>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</si>
  <si>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</si>
  <si>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</si>
  <si>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</si>
  <si>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</si>
  <si>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</si>
  <si>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</si>
  <si>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</si>
  <si>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</si>
  <si>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</si>
  <si>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</si>
  <si>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</si>
  <si>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</si>
  <si>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</si>
  <si>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</si>
  <si>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</si>
  <si>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</si>
  <si>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</si>
  <si>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</si>
  <si>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</si>
  <si>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</si>
  <si>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</si>
  <si>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</si>
  <si>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</si>
  <si>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</si>
  <si>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</si>
  <si>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</si>
  <si>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</si>
  <si>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</si>
  <si>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</si>
  <si>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</si>
  <si>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</si>
  <si>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</si>
  <si>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</si>
  <si>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</si>
  <si>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</si>
  <si>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</si>
  <si>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</si>
  <si>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</si>
  <si>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</si>
  <si>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</si>
  <si>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</si>
  <si>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</si>
  <si>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</si>
  <si>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</si>
  <si>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</si>
  <si>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</si>
  <si>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</si>
  <si>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</si>
  <si>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</si>
  <si>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</si>
  <si>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</si>
  <si>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</si>
  <si>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</si>
  <si>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</si>
  <si>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</si>
  <si>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</si>
  <si>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</si>
  <si>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</si>
  <si>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</si>
  <si>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</si>
  <si>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</si>
  <si>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</si>
  <si>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</si>
  <si>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</si>
  <si>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</si>
  <si>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</si>
  <si>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</si>
  <si>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</si>
  <si>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</si>
  <si>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</si>
  <si>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</si>
  <si>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</si>
  <si>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</si>
  <si>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</si>
  <si>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</si>
  <si>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</si>
  <si>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</si>
  <si>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</si>
  <si>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</si>
  <si>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</si>
  <si>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</si>
  <si>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</si>
  <si>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</si>
  <si>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</si>
  <si>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</si>
  <si>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</si>
  <si>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</si>
  <si>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</si>
  <si>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</si>
  <si>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</si>
  <si>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</si>
  <si>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</si>
  <si>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</si>
  <si>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</si>
  <si>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</si>
  <si>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</si>
  <si>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</si>
  <si>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</si>
  <si>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</si>
  <si>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</si>
  <si>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</si>
  <si>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</si>
  <si>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</si>
  <si>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</si>
  <si>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</si>
  <si>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</si>
  <si>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</si>
  <si>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</si>
  <si>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</si>
  <si>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</si>
  <si>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</si>
  <si>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</si>
  <si>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</si>
  <si>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</si>
  <si>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</si>
  <si>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</si>
  <si>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</si>
  <si>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</si>
  <si>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</si>
  <si>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</si>
  <si>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</si>
  <si>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</si>
  <si>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</si>
  <si>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</si>
  <si>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</si>
  <si>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</si>
  <si>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</si>
  <si>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</si>
  <si>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</si>
  <si>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</si>
  <si>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</si>
  <si>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</si>
  <si>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</si>
  <si>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</si>
  <si>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</si>
  <si>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</si>
  <si>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</si>
  <si>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</si>
  <si>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</si>
  <si>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</si>
  <si>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</si>
  <si>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</si>
  <si>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</si>
  <si>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</si>
  <si>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</si>
  <si>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</si>
  <si>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</si>
  <si>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</si>
  <si>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</si>
  <si>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</si>
  <si>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</si>
  <si>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</si>
  <si>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</si>
  <si>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</si>
  <si>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</si>
  <si>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</si>
  <si>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</si>
  <si>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</si>
  <si>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</si>
  <si>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</si>
  <si>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</si>
  <si>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</si>
  <si>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</si>
  <si>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</si>
  <si>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</si>
  <si>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</si>
  <si>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</si>
  <si>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</si>
  <si>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</si>
  <si>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</si>
  <si>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</si>
  <si>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</si>
  <si>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</si>
  <si>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</si>
  <si>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</si>
  <si>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</si>
  <si>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</si>
  <si>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</si>
  <si>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</si>
  <si>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</si>
  <si>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</si>
  <si>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</si>
  <si>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</si>
  <si>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</si>
  <si>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</si>
  <si>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</si>
  <si>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</si>
  <si>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</si>
  <si>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</si>
  <si>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</si>
  <si>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</si>
  <si>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</si>
  <si>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</si>
  <si>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</si>
  <si>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</si>
  <si>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</si>
  <si>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</si>
  <si>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</si>
  <si>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</si>
  <si>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</si>
  <si>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</si>
  <si>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</si>
  <si>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</si>
  <si>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</si>
  <si>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</si>
  <si>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</si>
  <si>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</si>
  <si>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</si>
  <si>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</si>
  <si>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</si>
  <si>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</si>
  <si>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</si>
  <si>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</si>
  <si>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</si>
  <si>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</si>
  <si>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</si>
  <si>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</si>
  <si>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</si>
  <si>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</si>
  <si>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</si>
  <si>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</si>
  <si>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</si>
  <si>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</si>
  <si>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</si>
  <si>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</si>
  <si>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</si>
  <si>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</si>
  <si>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</si>
  <si>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</si>
  <si>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</si>
  <si>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</si>
  <si>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</si>
  <si>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</si>
  <si>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</si>
  <si>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</si>
  <si>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</si>
  <si>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</si>
  <si>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</si>
  <si>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</si>
  <si>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</si>
  <si>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</si>
  <si>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</si>
  <si>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</si>
  <si>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</si>
  <si>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</si>
  <si>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</si>
  <si>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</si>
  <si>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</si>
  <si>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</si>
  <si>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</si>
  <si>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</si>
  <si>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</si>
  <si>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</si>
  <si>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</si>
  <si>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</si>
  <si>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</si>
  <si>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</si>
  <si>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</si>
  <si>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</si>
  <si>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</si>
  <si>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</si>
  <si>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</si>
  <si>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</si>
  <si>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</si>
  <si>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</si>
  <si>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</si>
  <si>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</si>
  <si>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</si>
  <si>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</si>
  <si>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</si>
  <si>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</si>
  <si>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</si>
  <si>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</si>
  <si>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</si>
  <si>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</si>
  <si>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</si>
  <si>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</si>
  <si>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</si>
  <si>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</si>
  <si>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</si>
  <si>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</si>
  <si>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</si>
  <si>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</si>
  <si>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</si>
  <si>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</si>
  <si>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</si>
  <si>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</si>
  <si>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</si>
  <si>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</si>
  <si>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</si>
  <si>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</si>
  <si>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</si>
  <si>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</si>
  <si>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</si>
  <si>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</si>
  <si>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</si>
  <si>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</si>
  <si>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</si>
  <si>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</si>
  <si>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</si>
  <si>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</si>
  <si>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</si>
  <si>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</si>
  <si>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</si>
  <si>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</si>
  <si>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</si>
  <si>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</si>
  <si>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</si>
  <si>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</si>
  <si>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</si>
  <si>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</si>
  <si>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</si>
  <si>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</si>
  <si>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</si>
  <si>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</si>
  <si>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</si>
  <si>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</si>
  <si>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</si>
  <si>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</si>
  <si>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</si>
  <si>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</si>
  <si>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</si>
  <si>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</si>
  <si>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</si>
  <si>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</si>
  <si>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</si>
  <si>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</si>
  <si>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</si>
  <si>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</si>
  <si>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</si>
  <si>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</si>
  <si>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</si>
  <si>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</si>
  <si>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</si>
  <si>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</si>
  <si>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</si>
  <si>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</si>
  <si>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</si>
  <si>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</si>
  <si>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</si>
  <si>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</si>
  <si>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</si>
  <si>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</si>
  <si>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</si>
  <si>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</si>
  <si>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</si>
  <si>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</si>
  <si>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</si>
  <si>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</si>
  <si>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</si>
  <si>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</si>
  <si>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</si>
  <si>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</si>
  <si>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</si>
  <si>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</si>
  <si>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</si>
  <si>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</si>
  <si>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</si>
  <si>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</si>
  <si>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</si>
  <si>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</si>
  <si>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</si>
  <si>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</si>
  <si>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</si>
  <si>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</si>
  <si>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</si>
  <si>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</si>
  <si>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</si>
  <si>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</si>
  <si>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</si>
  <si>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</si>
  <si>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</si>
  <si>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</si>
  <si>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</si>
  <si>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</si>
  <si>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</si>
  <si>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</si>
  <si>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</si>
  <si>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</si>
  <si>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</si>
  <si>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</si>
  <si>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</si>
  <si>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</si>
  <si>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</si>
  <si>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</si>
  <si>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</si>
  <si>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</si>
  <si>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</si>
  <si>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</si>
  <si>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</si>
  <si>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</si>
  <si>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</si>
  <si>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</si>
  <si>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</si>
  <si>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</si>
  <si>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</si>
  <si>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</si>
  <si>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</si>
  <si>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</si>
  <si>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</si>
  <si>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</si>
  <si>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</si>
  <si>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</si>
  <si>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</si>
  <si>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</si>
  <si>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</si>
  <si>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</si>
  <si>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</si>
  <si>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</si>
  <si>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</si>
  <si>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</si>
  <si>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</si>
  <si>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</si>
  <si>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</si>
  <si>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</si>
  <si>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</si>
  <si>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</si>
  <si>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</si>
  <si>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</si>
  <si>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</si>
  <si>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</si>
  <si>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</si>
  <si>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</si>
  <si>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</si>
  <si>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</si>
  <si>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</si>
  <si>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</si>
  <si>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</si>
  <si>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</si>
  <si>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</si>
  <si>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</si>
  <si>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</si>
  <si>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</si>
  <si>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</si>
  <si>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</si>
  <si>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</si>
  <si>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</si>
  <si>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</si>
  <si>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</si>
  <si>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</si>
  <si>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</si>
  <si>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</si>
  <si>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</si>
  <si>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</si>
  <si>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</si>
  <si>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</si>
  <si>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</si>
  <si>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</si>
  <si>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</si>
  <si>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</si>
  <si>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</si>
  <si>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</si>
  <si>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</si>
  <si>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</si>
  <si>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</si>
  <si>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</si>
  <si>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</si>
  <si>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</si>
  <si>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</si>
  <si>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</si>
  <si>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</si>
  <si>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</si>
  <si>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</si>
  <si>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</si>
  <si>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</si>
  <si>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</si>
  <si>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</si>
  <si>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</si>
  <si>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</si>
  <si>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</si>
  <si>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</si>
  <si>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</si>
  <si>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</si>
  <si>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</si>
  <si>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</si>
  <si>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</si>
  <si>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</si>
  <si>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</si>
  <si>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</si>
  <si>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</si>
  <si>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</si>
  <si>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</si>
  <si>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</si>
  <si>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</si>
  <si>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</si>
  <si>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</si>
  <si>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</si>
  <si>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</si>
  <si>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</si>
  <si>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</si>
  <si>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</si>
  <si>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</si>
  <si>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</si>
  <si>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</si>
  <si>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</si>
  <si>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</si>
  <si>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</si>
  <si>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</si>
  <si>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</si>
  <si>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</si>
  <si>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</si>
  <si>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</si>
  <si>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</si>
  <si>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</si>
  <si>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</si>
  <si>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</si>
  <si>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</si>
  <si>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</si>
  <si>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</si>
  <si>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</si>
  <si>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</si>
  <si>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</si>
  <si>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</si>
  <si>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</si>
  <si>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</si>
  <si>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</si>
  <si>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</si>
  <si>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</si>
  <si>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</si>
  <si>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</si>
  <si>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</si>
  <si>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</si>
  <si>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</si>
  <si>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</si>
  <si>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</si>
  <si>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</si>
  <si>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</si>
  <si>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</si>
  <si>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</si>
  <si>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</si>
  <si>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</si>
  <si>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</si>
  <si>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</si>
  <si>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</si>
  <si>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</si>
  <si>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</si>
  <si>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</si>
  <si>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</si>
  <si>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</si>
  <si>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</si>
  <si>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</si>
  <si>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</si>
  <si>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</si>
  <si>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</si>
  <si>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</si>
  <si>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</si>
  <si>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</si>
  <si>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</si>
  <si>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</si>
  <si>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</si>
  <si>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</si>
  <si>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</si>
  <si>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</si>
  <si>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</si>
  <si>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</si>
  <si>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</si>
  <si>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</si>
  <si>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</si>
  <si>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</si>
  <si>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</si>
  <si>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</si>
  <si>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</si>
  <si>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</si>
  <si>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</si>
  <si>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</si>
  <si>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</si>
  <si>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</si>
  <si>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</si>
  <si>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</si>
  <si>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</si>
  <si>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</si>
  <si>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</si>
  <si>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</si>
  <si>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</si>
  <si>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</si>
  <si>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</si>
  <si>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</si>
  <si>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</si>
  <si>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</si>
  <si>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</si>
  <si>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</si>
  <si>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</si>
  <si>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</si>
  <si>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</si>
  <si>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</si>
  <si>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</si>
  <si>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</si>
  <si>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</si>
  <si>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</si>
  <si>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</si>
  <si>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</si>
  <si>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</si>
  <si>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</si>
  <si>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</si>
  <si>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</si>
  <si>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</si>
  <si>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</si>
  <si>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</si>
  <si>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</si>
  <si>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</si>
  <si>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</si>
  <si>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</si>
  <si>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</si>
  <si>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</si>
  <si>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</si>
  <si>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</si>
  <si>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</si>
  <si>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</si>
  <si>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</si>
  <si>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</si>
  <si>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</si>
  <si>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</si>
  <si>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</si>
  <si>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</si>
  <si>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</si>
  <si>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</si>
  <si>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</si>
  <si>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</si>
  <si>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</si>
  <si>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</si>
  <si>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</si>
  <si>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</si>
  <si>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</si>
  <si>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</si>
  <si>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</si>
  <si>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</si>
  <si>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</si>
  <si>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</si>
  <si>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</si>
  <si>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</si>
  <si>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</si>
  <si>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</si>
  <si>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</si>
  <si>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</si>
  <si>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</si>
  <si>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</si>
  <si>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</si>
  <si>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</si>
  <si>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</si>
  <si>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</si>
  <si>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</si>
  <si>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</si>
  <si>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</si>
  <si>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</si>
  <si>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</si>
  <si>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</si>
  <si>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</si>
  <si>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</si>
  <si>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</si>
  <si>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</si>
  <si>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</si>
  <si>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</si>
  <si>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</si>
  <si>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</si>
  <si>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</si>
  <si>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</si>
  <si>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</si>
  <si>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</si>
  <si>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</si>
  <si>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</si>
  <si>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</si>
  <si>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</si>
  <si>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</si>
  <si>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</si>
  <si>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</si>
  <si>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</si>
  <si>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</si>
  <si>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</si>
  <si>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</si>
  <si>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</si>
  <si>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</si>
  <si>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</si>
  <si>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</si>
  <si>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</si>
  <si>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</si>
  <si>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</si>
  <si>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</si>
  <si>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</si>
  <si>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</si>
  <si>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</si>
  <si>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</si>
  <si>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</si>
  <si>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</si>
  <si>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</si>
  <si>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</si>
  <si>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</si>
  <si>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</si>
  <si>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</si>
  <si>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</si>
  <si>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</si>
  <si>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</si>
  <si>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</si>
  <si>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</si>
  <si>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</si>
  <si>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</si>
  <si>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</si>
  <si>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</si>
  <si>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</si>
  <si>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</si>
  <si>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</si>
  <si>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</si>
  <si>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</si>
  <si>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</si>
  <si>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</si>
  <si>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</si>
  <si>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</si>
  <si>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</si>
  <si>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</si>
  <si>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</si>
  <si>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</si>
  <si>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</si>
  <si>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</si>
  <si>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</si>
  <si>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</si>
  <si>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</si>
  <si>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</si>
  <si>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</si>
  <si>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</si>
  <si>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</si>
  <si>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</si>
  <si>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</si>
  <si>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</si>
  <si>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</si>
  <si>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</si>
  <si>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</si>
  <si>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</si>
  <si>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</si>
  <si>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</si>
  <si>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</si>
  <si>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</si>
  <si>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</si>
  <si>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</si>
  <si>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</si>
  <si>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</si>
  <si>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</si>
  <si>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</si>
  <si>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</si>
  <si>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</si>
  <si>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</si>
  <si>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</si>
  <si>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</si>
  <si>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</si>
  <si>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</si>
  <si>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</si>
  <si>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</si>
  <si>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</si>
  <si>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</si>
  <si>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</si>
  <si>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</si>
  <si>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</si>
  <si>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</si>
  <si>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</si>
  <si>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</si>
  <si>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</si>
  <si>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</si>
  <si>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</si>
  <si>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</si>
  <si>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</si>
  <si>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</si>
  <si>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</si>
  <si>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</si>
  <si>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</si>
  <si>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</si>
  <si>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</si>
  <si>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</si>
  <si>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</si>
  <si>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</si>
  <si>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</si>
  <si>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</si>
  <si>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</si>
  <si>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</si>
  <si>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</si>
  <si>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</si>
  <si>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</si>
  <si>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</si>
  <si>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</si>
  <si>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</si>
  <si>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</si>
  <si>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</si>
  <si>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</si>
  <si>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</si>
  <si>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</si>
  <si>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</si>
  <si>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</si>
  <si>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</si>
  <si>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</si>
  <si>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</si>
  <si>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</si>
  <si>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</si>
  <si>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</si>
  <si>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</si>
  <si>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</si>
  <si>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</si>
  <si>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</si>
  <si>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</si>
  <si>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</si>
  <si>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</si>
  <si>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</si>
  <si>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</si>
  <si>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</si>
  <si>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</si>
  <si>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</si>
  <si>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</si>
  <si>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</si>
  <si>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</si>
  <si>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</si>
  <si>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</si>
  <si>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</si>
  <si>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</si>
  <si>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</si>
  <si>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</si>
  <si>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</si>
  <si>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</si>
  <si>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</si>
  <si>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</si>
  <si>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</si>
  <si>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</si>
  <si>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</si>
  <si>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</si>
  <si>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</si>
  <si>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</si>
  <si>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</si>
  <si>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</si>
  <si>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</si>
  <si>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</si>
  <si>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</si>
  <si>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</si>
  <si>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</si>
  <si>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</si>
  <si>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</si>
  <si>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</si>
  <si>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</si>
  <si>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</si>
  <si>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</si>
  <si>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</si>
  <si>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</si>
  <si>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</si>
  <si>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</si>
  <si>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</si>
  <si>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</si>
  <si>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</si>
  <si>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</si>
  <si>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</si>
  <si>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</si>
  <si>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</si>
  <si>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</si>
  <si>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</si>
  <si>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</si>
  <si>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</si>
  <si>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</si>
  <si>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</si>
  <si>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</si>
  <si>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</si>
  <si>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</si>
  <si>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</si>
  <si>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</si>
  <si>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</si>
  <si>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</si>
  <si>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</si>
  <si>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</si>
  <si>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</si>
  <si>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</si>
  <si>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</si>
  <si>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</si>
  <si>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</si>
  <si>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</si>
  <si>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</si>
  <si>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</si>
  <si>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</si>
  <si>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</si>
  <si>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</si>
  <si>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</si>
  <si>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</si>
  <si>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</si>
  <si>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</si>
  <si>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</si>
  <si>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</si>
  <si>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</si>
  <si>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</si>
  <si>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</si>
  <si>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</si>
  <si>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</si>
  <si>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</si>
  <si>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</si>
  <si>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</si>
  <si>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</si>
  <si>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</si>
  <si>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</si>
  <si>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</si>
  <si>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</si>
  <si>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</si>
  <si>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</si>
  <si>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</si>
  <si>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</si>
  <si>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</si>
  <si>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</si>
  <si>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</si>
  <si>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</si>
  <si>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</si>
  <si>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</si>
  <si>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</si>
  <si>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</si>
  <si>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</si>
  <si>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</si>
  <si>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</si>
  <si>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</si>
  <si>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</si>
  <si>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</si>
  <si>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</si>
  <si>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</si>
  <si>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</si>
  <si>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</si>
  <si>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</si>
  <si>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</si>
  <si>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</si>
  <si>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</si>
  <si>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</si>
  <si>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</si>
  <si>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</si>
  <si>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</si>
  <si>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</si>
  <si>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</si>
  <si>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</si>
  <si>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</si>
  <si>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</si>
  <si>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</si>
  <si>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</si>
  <si>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</si>
  <si>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</si>
  <si>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</si>
  <si>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</si>
  <si>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</si>
  <si>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</si>
  <si>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</si>
  <si>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</si>
  <si>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</si>
  <si>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</si>
  <si>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</si>
  <si>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</si>
  <si>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</si>
  <si>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</si>
  <si>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</si>
  <si>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</si>
  <si>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</si>
  <si>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</si>
  <si>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</si>
  <si>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</si>
  <si>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</si>
  <si>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</si>
  <si>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</si>
  <si>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</si>
  <si>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</si>
  <si>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</si>
  <si>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</si>
  <si>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</si>
  <si>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</si>
  <si>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</si>
  <si>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</si>
  <si>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</si>
  <si>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</si>
  <si>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</si>
  <si>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</si>
  <si>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</si>
  <si>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</si>
  <si>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</si>
  <si>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</si>
  <si>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</si>
  <si>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</si>
  <si>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</si>
  <si>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</si>
  <si>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</si>
  <si>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</si>
  <si>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</si>
  <si>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</si>
  <si>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</si>
  <si>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</si>
  <si>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</si>
  <si>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</si>
  <si>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</si>
  <si>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</si>
  <si>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</si>
  <si>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</si>
  <si>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</si>
  <si>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</si>
  <si>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</si>
  <si>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</si>
  <si>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</si>
  <si>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</si>
  <si>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</si>
  <si>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</si>
  <si>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</si>
  <si>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</si>
  <si>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</si>
  <si>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</si>
  <si>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</si>
  <si>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</si>
  <si>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</si>
  <si>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</si>
  <si>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</si>
  <si>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</si>
  <si>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</si>
  <si>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</si>
  <si>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</si>
  <si>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</si>
  <si>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</si>
  <si>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</si>
  <si>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</si>
  <si>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</si>
  <si>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</si>
  <si>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</si>
  <si>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</si>
  <si>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</si>
  <si>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</si>
  <si>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</si>
  <si>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</si>
  <si>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</si>
  <si>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</si>
  <si>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</si>
  <si>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</si>
  <si>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</si>
  <si>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</si>
  <si>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</si>
  <si>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</si>
  <si>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</si>
  <si>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</si>
  <si>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</si>
  <si>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</si>
  <si>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</si>
  <si>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</si>
  <si>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</si>
  <si>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</si>
  <si>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</si>
  <si>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</si>
  <si>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</si>
  <si>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</si>
  <si>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</si>
  <si>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</si>
  <si>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</si>
  <si>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</si>
  <si>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</si>
  <si>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</si>
  <si>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</si>
  <si>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</si>
  <si>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</si>
  <si>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</si>
  <si>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</si>
  <si>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</si>
  <si>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</si>
  <si>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</si>
  <si>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</si>
  <si>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</si>
  <si>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</si>
  <si>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</si>
  <si>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</si>
  <si>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</si>
  <si>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</si>
  <si>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</si>
  <si>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</si>
  <si>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</si>
  <si>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</si>
  <si>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</si>
  <si>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</si>
  <si>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</si>
  <si>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</si>
  <si>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</si>
  <si>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</si>
  <si>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</si>
  <si>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</si>
  <si>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</si>
  <si>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</si>
  <si>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</si>
  <si>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</si>
  <si>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</si>
  <si>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</si>
  <si>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</si>
  <si>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</si>
  <si>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</si>
  <si>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</si>
  <si>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</si>
  <si>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</si>
  <si>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</si>
  <si>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</si>
  <si>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</si>
  <si>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</si>
  <si>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</si>
  <si>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</si>
  <si>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</si>
  <si>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</si>
  <si>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</si>
  <si>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</si>
  <si>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</si>
  <si>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</si>
  <si>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</si>
  <si>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</si>
  <si>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</si>
  <si>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</si>
  <si>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</si>
  <si>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</si>
  <si>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</si>
  <si>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</si>
  <si>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</si>
  <si>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</si>
  <si>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</si>
  <si>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</si>
  <si>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</si>
  <si>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</si>
  <si>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</si>
  <si>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</si>
  <si>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</si>
  <si>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</si>
  <si>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</si>
  <si>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</si>
  <si>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</si>
  <si>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</si>
  <si>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</si>
  <si>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</si>
  <si>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</si>
  <si>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</si>
  <si>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</si>
  <si>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</si>
  <si>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</si>
  <si>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</si>
  <si>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</si>
  <si>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</si>
  <si>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</si>
  <si>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</si>
  <si>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</si>
  <si>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</si>
  <si>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</si>
  <si>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</si>
  <si>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</si>
  <si>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</si>
  <si>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</si>
  <si>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</si>
  <si>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</si>
  <si>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</si>
  <si>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</si>
  <si>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</si>
  <si>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</si>
  <si>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</si>
  <si>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</si>
  <si>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</si>
  <si>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</si>
  <si>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</si>
  <si>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</si>
  <si>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</si>
  <si>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</si>
  <si>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</si>
  <si>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</si>
  <si>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</si>
  <si>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</si>
  <si>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</si>
  <si>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</si>
  <si>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</si>
  <si>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</si>
  <si>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</si>
  <si>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</si>
  <si>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</si>
  <si>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</si>
  <si>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</si>
  <si>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</si>
  <si>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</si>
  <si>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</si>
  <si>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</si>
  <si>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</si>
  <si>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</si>
  <si>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</si>
  <si>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</si>
  <si>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</si>
  <si>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</si>
  <si>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</si>
  <si>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</si>
  <si>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</si>
  <si>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</si>
  <si>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</si>
  <si>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</si>
  <si>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</si>
  <si>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</si>
  <si>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</si>
  <si>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</si>
  <si>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</si>
  <si>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</si>
  <si>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</si>
  <si>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</si>
  <si>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</si>
  <si>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</si>
  <si>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</si>
  <si>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</si>
  <si>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</si>
  <si>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</si>
  <si>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</si>
  <si>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</si>
  <si>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</si>
  <si>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</si>
  <si>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</si>
  <si>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</si>
  <si>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</si>
  <si>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</si>
  <si>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</si>
  <si>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</si>
  <si>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</si>
  <si>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</si>
  <si>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</si>
  <si>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</si>
  <si>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</si>
  <si>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</si>
  <si>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</si>
  <si>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</si>
  <si>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</si>
  <si>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</si>
  <si>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</si>
  <si>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</si>
  <si>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</si>
  <si>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</si>
  <si>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</si>
  <si>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</si>
  <si>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</si>
  <si>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</si>
  <si>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</si>
  <si>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</si>
  <si>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</si>
  <si>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</si>
  <si>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</si>
  <si>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</si>
  <si>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</si>
  <si>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</si>
  <si>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</si>
  <si>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</si>
  <si>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</si>
  <si>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</si>
  <si>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</si>
  <si>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</si>
  <si>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</si>
  <si>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</si>
  <si>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</si>
  <si>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</si>
  <si>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</si>
  <si>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</si>
  <si>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</si>
  <si>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</si>
  <si>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</si>
  <si>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</si>
  <si>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</si>
  <si>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</si>
  <si>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</si>
  <si>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</si>
  <si>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</si>
  <si>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</si>
  <si>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</si>
  <si>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</si>
  <si>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</si>
  <si>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</si>
  <si>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</si>
  <si>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</si>
  <si>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</si>
  <si>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</si>
  <si>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</si>
  <si>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</si>
  <si>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</si>
  <si>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</si>
  <si>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</si>
  <si>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</si>
  <si>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</si>
  <si>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</si>
  <si>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</si>
  <si>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</si>
  <si>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</si>
  <si>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</si>
  <si>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</si>
  <si>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</si>
  <si>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</si>
  <si>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</si>
  <si>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</si>
  <si>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</si>
  <si>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</si>
  <si>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</si>
  <si>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</si>
  <si>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</si>
  <si>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</si>
  <si>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</si>
  <si>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</si>
  <si>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</si>
  <si>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</si>
  <si>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</si>
  <si>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</si>
  <si>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</si>
  <si>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</si>
  <si>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</si>
  <si>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</si>
  <si>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</si>
  <si>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</si>
  <si>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</si>
  <si>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</si>
  <si>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</si>
  <si>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</si>
  <si>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</si>
  <si>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</si>
  <si>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</si>
  <si>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</si>
  <si>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</si>
  <si>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</si>
  <si>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</si>
  <si>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</si>
  <si>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</si>
  <si>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</si>
  <si>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</si>
  <si>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</si>
  <si>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</si>
  <si>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</si>
  <si>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</si>
  <si>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</si>
  <si>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</si>
  <si>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</si>
  <si>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</si>
  <si>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</si>
  <si>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</si>
  <si>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</si>
  <si>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</si>
  <si>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</si>
  <si>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</si>
  <si>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</si>
  <si>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</si>
  <si>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</si>
  <si>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</si>
  <si>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</si>
  <si>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</si>
  <si>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</si>
  <si>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</si>
  <si>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</si>
  <si>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</si>
  <si>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</si>
  <si>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</si>
  <si>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</si>
  <si>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</si>
  <si>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</si>
  <si>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</si>
  <si>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</si>
  <si>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</si>
  <si>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</si>
  <si>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</si>
  <si>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</si>
  <si>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</si>
  <si>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</si>
  <si>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</si>
  <si>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</si>
  <si>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</si>
  <si>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</si>
  <si>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</si>
  <si>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</si>
  <si>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</si>
  <si>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</si>
  <si>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</si>
  <si>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</si>
  <si>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</si>
  <si>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</si>
  <si>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</si>
  <si>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</si>
  <si>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</si>
  <si>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</si>
  <si>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</si>
  <si>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</si>
  <si>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</si>
  <si>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</si>
  <si>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</si>
  <si>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</si>
  <si>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</si>
  <si>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</si>
  <si>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</si>
  <si>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</si>
  <si>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</si>
  <si>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</si>
  <si>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</si>
  <si>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</si>
  <si>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</si>
  <si>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</si>
  <si>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</si>
  <si>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</si>
  <si>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</si>
  <si>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</si>
  <si>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</si>
  <si>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</si>
  <si>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</si>
  <si>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</si>
  <si>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</si>
  <si>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</si>
  <si>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</si>
  <si>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</si>
  <si>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</si>
  <si>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</si>
  <si>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</si>
  <si>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</si>
  <si>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</si>
  <si>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</si>
  <si>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</si>
  <si>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</si>
  <si>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</si>
  <si>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</si>
  <si>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</si>
  <si>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</si>
  <si>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</si>
  <si>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</si>
  <si>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</si>
  <si>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</si>
  <si>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</si>
  <si>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</si>
  <si>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</si>
  <si>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</si>
  <si>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</si>
  <si>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</si>
  <si>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</si>
  <si>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</si>
  <si>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</si>
  <si>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</si>
  <si>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</si>
  <si>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</si>
  <si>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</si>
  <si>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</si>
  <si>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</si>
  <si>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</si>
  <si>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</si>
  <si>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</si>
  <si>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</si>
  <si>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</si>
  <si>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</si>
  <si>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</si>
  <si>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</si>
  <si>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</si>
  <si>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</si>
  <si>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</si>
  <si>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</si>
  <si>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</si>
  <si>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</si>
  <si>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</si>
  <si>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</si>
  <si>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</si>
  <si>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</si>
  <si>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</si>
  <si>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</si>
  <si>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</si>
  <si>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</si>
  <si>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</si>
  <si>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</si>
  <si>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</si>
  <si>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</si>
  <si>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</si>
  <si>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</si>
  <si>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</si>
  <si>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</si>
  <si>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</si>
  <si>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</si>
  <si>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</si>
  <si>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</si>
  <si>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</si>
  <si>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</si>
  <si>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</si>
  <si>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</si>
  <si>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</si>
  <si>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</si>
  <si>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</si>
  <si>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</si>
  <si>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</si>
  <si>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</si>
  <si>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</si>
  <si>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</si>
  <si>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</si>
  <si>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</si>
  <si>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</si>
  <si>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</si>
  <si>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</si>
  <si>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</si>
  <si>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</si>
  <si>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</si>
  <si>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</si>
  <si>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</si>
  <si>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</si>
  <si>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</si>
  <si>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</si>
  <si>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</si>
  <si>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</si>
  <si>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</si>
  <si>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</si>
  <si>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</si>
  <si>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</si>
  <si>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</si>
  <si>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</si>
  <si>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</si>
  <si>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</si>
  <si>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</si>
  <si>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</si>
  <si>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</si>
  <si>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</si>
  <si>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</si>
  <si>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</si>
  <si>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</si>
  <si>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</si>
  <si>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</si>
  <si>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</si>
  <si>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</si>
  <si>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</si>
  <si>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</si>
  <si>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</si>
  <si>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</si>
  <si>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</si>
  <si>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</si>
  <si>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</si>
  <si>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</si>
  <si>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</si>
  <si>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</si>
  <si>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</si>
  <si>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</si>
  <si>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</si>
  <si>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</si>
  <si>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</si>
  <si>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</si>
  <si>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</si>
  <si>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</si>
  <si>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</si>
  <si>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</si>
  <si>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</si>
  <si>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</si>
  <si>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</si>
  <si>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</si>
  <si>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</si>
  <si>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</si>
  <si>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</si>
  <si>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</si>
  <si>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</si>
  <si>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</si>
  <si>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</si>
  <si>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</si>
  <si>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</si>
  <si>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</si>
  <si>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</si>
  <si>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</si>
  <si>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</si>
  <si>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</si>
  <si>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</si>
  <si>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</si>
  <si>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</si>
  <si>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</si>
  <si>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</si>
  <si>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</si>
  <si>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</si>
  <si>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</si>
  <si>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</si>
  <si>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</si>
  <si>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</si>
  <si>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</si>
  <si>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</si>
  <si>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</si>
  <si>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</si>
  <si>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</si>
  <si>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</si>
  <si>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</si>
  <si>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</si>
  <si>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</si>
  <si>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</si>
  <si>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</si>
  <si>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</si>
  <si>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</si>
  <si>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</si>
  <si>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</si>
  <si>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</si>
  <si>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</si>
  <si>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</si>
  <si>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</si>
  <si>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</si>
  <si>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</si>
  <si>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</si>
  <si>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</si>
  <si>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</si>
  <si>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</si>
  <si>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</si>
  <si>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</si>
  <si>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</si>
  <si>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</si>
  <si>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</si>
  <si>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</si>
  <si>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</si>
  <si>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</si>
  <si>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</si>
  <si>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</si>
  <si>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</si>
  <si>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</si>
  <si>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</si>
  <si>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</si>
  <si>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</si>
  <si>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</si>
  <si>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</si>
  <si>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</si>
  <si>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</si>
  <si>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</si>
  <si>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</si>
  <si>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</si>
  <si>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</si>
  <si>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</si>
  <si>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</si>
  <si>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</si>
  <si>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</si>
  <si>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</si>
  <si>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</si>
  <si>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</si>
  <si>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</si>
  <si>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</si>
  <si>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</si>
  <si>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</si>
  <si>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</si>
  <si>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</si>
  <si>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</si>
  <si>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</si>
  <si>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</si>
  <si>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</si>
  <si>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</si>
  <si>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</si>
  <si>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</si>
  <si>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</si>
  <si>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</si>
  <si>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</si>
  <si>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</si>
  <si>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</si>
  <si>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</si>
  <si>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</si>
  <si>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</si>
  <si>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</si>
  <si>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</si>
  <si>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</si>
  <si>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</si>
  <si>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</si>
  <si>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</si>
  <si>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</si>
  <si>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</si>
  <si>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</si>
  <si>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</si>
  <si>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</si>
  <si>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</si>
  <si>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</si>
  <si>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</si>
  <si>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</si>
  <si>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</si>
  <si>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</si>
  <si>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</si>
  <si>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</si>
  <si>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</si>
  <si>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</si>
  <si>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</si>
  <si>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</si>
  <si>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</si>
  <si>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</si>
  <si>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</si>
  <si>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</si>
  <si>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</si>
  <si>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</si>
  <si>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</si>
  <si>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</si>
  <si>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</si>
  <si>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</si>
  <si>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</si>
  <si>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</si>
  <si>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</si>
  <si>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</si>
  <si>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</si>
  <si>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</si>
  <si>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</si>
  <si>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</si>
  <si>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</si>
  <si>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</si>
  <si>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</si>
  <si>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</si>
  <si>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</si>
  <si>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</si>
  <si>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</si>
  <si>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</si>
  <si>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</si>
  <si>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</si>
  <si>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</si>
  <si>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</si>
  <si>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</si>
  <si>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</si>
  <si>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</si>
  <si>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</si>
  <si>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</si>
  <si>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</si>
  <si>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</si>
  <si>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</si>
  <si>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</si>
  <si>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</si>
  <si>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</si>
  <si>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</si>
  <si>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</si>
  <si>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</si>
  <si>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</si>
  <si>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</si>
  <si>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</si>
  <si>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</si>
  <si>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</si>
  <si>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</si>
  <si>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</si>
  <si>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</si>
  <si>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</si>
  <si>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</si>
  <si>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</si>
  <si>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</si>
  <si>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</si>
  <si>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</si>
  <si>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</si>
  <si>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</si>
  <si>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</si>
  <si>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</si>
  <si>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</si>
  <si>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</si>
  <si>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</si>
  <si>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</si>
  <si>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</si>
  <si>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</si>
  <si>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</si>
  <si>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</si>
  <si>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</si>
  <si>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</si>
  <si>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</si>
  <si>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</si>
  <si>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</si>
  <si>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</si>
  <si>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</si>
  <si>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</si>
  <si>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</si>
  <si>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</si>
  <si>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</si>
  <si>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</si>
  <si>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</si>
  <si>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</si>
  <si>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</si>
  <si>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</si>
  <si>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</si>
  <si>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</si>
  <si>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</si>
  <si>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</si>
  <si>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</si>
  <si>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</si>
  <si>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</si>
  <si>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</si>
  <si>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</si>
  <si>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</si>
  <si>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</si>
  <si>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</si>
  <si>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</si>
  <si>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</si>
  <si>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</si>
  <si>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</si>
  <si>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</si>
  <si>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</si>
  <si>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</si>
  <si>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</si>
  <si>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</si>
  <si>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</si>
  <si>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</si>
  <si>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</si>
  <si>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</si>
  <si>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</si>
  <si>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</si>
  <si>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</si>
  <si>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</si>
  <si>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</si>
  <si>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</si>
  <si>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</si>
  <si>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</si>
  <si>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</si>
  <si>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</si>
  <si>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</si>
  <si>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</si>
  <si>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</si>
  <si>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</si>
  <si>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</si>
  <si>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</si>
  <si>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</si>
  <si>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</si>
  <si>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</si>
  <si>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</si>
  <si>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</si>
  <si>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</si>
  <si>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</si>
  <si>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</si>
  <si>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</si>
  <si>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</si>
  <si>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</si>
  <si>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</si>
  <si>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</si>
  <si>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</si>
  <si>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</si>
  <si>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</si>
  <si>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</si>
  <si>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</si>
  <si>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</si>
  <si>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</si>
  <si>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</si>
  <si>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</si>
  <si>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</si>
  <si>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</si>
  <si>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</si>
  <si>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</si>
  <si>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</si>
  <si>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</si>
  <si>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</si>
  <si>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</si>
  <si>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</si>
  <si>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</si>
  <si>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</si>
  <si>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</si>
  <si>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</si>
  <si>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</si>
  <si>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</si>
  <si>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</si>
  <si>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</si>
  <si>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</si>
  <si>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</si>
  <si>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</si>
  <si>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</si>
  <si>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</si>
  <si>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</si>
  <si>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</si>
  <si>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</si>
  <si>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</si>
  <si>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</si>
  <si>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</si>
  <si>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</si>
  <si>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</si>
  <si>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</si>
  <si>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</si>
  <si>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</si>
  <si>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</si>
  <si>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</si>
  <si>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</si>
  <si>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</si>
  <si>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</si>
  <si>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</si>
  <si>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</si>
  <si>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</si>
  <si>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</si>
  <si>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</si>
  <si>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</si>
  <si>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</si>
  <si>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</si>
  <si>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</si>
  <si>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</si>
  <si>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</si>
  <si>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</si>
  <si>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</si>
  <si>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</si>
  <si>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</si>
  <si>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</si>
  <si>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</si>
  <si>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</si>
  <si>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</si>
  <si>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</si>
  <si>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</si>
  <si>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</si>
  <si>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</si>
  <si>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</si>
  <si>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</si>
  <si>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</si>
  <si>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</si>
  <si>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</si>
  <si>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</si>
  <si>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</si>
  <si>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</si>
  <si>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</si>
  <si>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</si>
  <si>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</si>
  <si>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</si>
  <si>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</si>
  <si>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</si>
  <si>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</si>
  <si>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</si>
  <si>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</si>
  <si>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</si>
  <si>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</si>
  <si>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</si>
  <si>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</si>
  <si>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</si>
  <si>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</si>
  <si>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</si>
  <si>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</si>
  <si>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</si>
  <si>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</si>
  <si>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</si>
  <si>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</si>
  <si>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</si>
  <si>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</si>
  <si>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</si>
  <si>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</si>
  <si>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</si>
  <si>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</si>
  <si>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</si>
  <si>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</si>
  <si>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</si>
  <si>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</si>
  <si>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</si>
  <si>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</si>
  <si>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</si>
  <si>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</si>
  <si>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</si>
  <si>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</si>
  <si>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</si>
  <si>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</si>
  <si>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</si>
  <si>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</si>
  <si>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</si>
  <si>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</si>
  <si>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</si>
  <si>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</si>
  <si>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</si>
  <si>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</si>
  <si>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</si>
  <si>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</si>
  <si>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</si>
  <si>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</si>
  <si>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</si>
  <si>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</si>
  <si>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</si>
  <si>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</si>
  <si>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</si>
  <si>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</si>
  <si>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</si>
  <si>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</si>
  <si>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</si>
  <si>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</si>
  <si>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</si>
  <si>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</si>
  <si>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</si>
  <si>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</si>
  <si>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</si>
  <si>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</si>
  <si>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</si>
  <si>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</si>
  <si>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</si>
  <si>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</si>
  <si>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</si>
  <si>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</si>
  <si>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</si>
  <si>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</si>
  <si>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</si>
  <si>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</si>
  <si>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</si>
  <si>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</si>
  <si>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</si>
  <si>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</si>
  <si>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</si>
  <si>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</si>
  <si>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</si>
  <si>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</si>
  <si>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</si>
  <si>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</si>
  <si>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</si>
  <si>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</si>
  <si>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</si>
  <si>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</si>
  <si>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</si>
  <si>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</si>
  <si>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</si>
  <si>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</si>
  <si>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</si>
  <si>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</si>
  <si>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</si>
  <si>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</si>
  <si>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</si>
  <si>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</si>
  <si>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</si>
  <si>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</si>
  <si>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</si>
  <si>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</si>
  <si>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</si>
  <si>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</si>
  <si>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</si>
  <si>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</si>
  <si>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</si>
  <si>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</si>
  <si>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</si>
  <si>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</si>
  <si>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</si>
  <si>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</si>
  <si>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</si>
  <si>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</si>
  <si>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</si>
  <si>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</si>
  <si>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</si>
  <si>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</si>
  <si>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</si>
  <si>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</si>
  <si>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</si>
  <si>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</si>
  <si>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</si>
  <si>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</si>
  <si>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</si>
  <si>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</si>
  <si>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</si>
  <si>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</si>
  <si>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</si>
  <si>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</si>
  <si>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</si>
  <si>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</si>
  <si>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</si>
  <si>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</si>
  <si>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</si>
  <si>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</si>
  <si>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</si>
  <si>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</si>
  <si>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</si>
  <si>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</si>
  <si>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</si>
  <si>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</si>
  <si>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</si>
  <si>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</si>
  <si>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</si>
  <si>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</si>
  <si>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</si>
  <si>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</si>
  <si>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</si>
  <si>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</si>
  <si>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</si>
  <si>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</si>
  <si>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</si>
  <si>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</si>
  <si>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</si>
  <si>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</si>
  <si>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</si>
  <si>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</si>
  <si>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</si>
  <si>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</si>
  <si>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</si>
  <si>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</si>
  <si>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</si>
  <si>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</si>
  <si>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</si>
  <si>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</si>
  <si>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</si>
  <si>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</si>
  <si>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</si>
  <si>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</si>
  <si>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</si>
  <si>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</si>
  <si>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</si>
  <si>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</si>
  <si>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</si>
  <si>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</si>
  <si>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</si>
  <si>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</si>
  <si>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</si>
  <si>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</si>
  <si>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</si>
  <si>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</si>
  <si>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</si>
  <si>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</si>
  <si>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</si>
  <si>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</si>
  <si>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</si>
  <si>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</si>
  <si>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</si>
  <si>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</si>
  <si>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</si>
  <si>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</si>
  <si>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</si>
  <si>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</si>
  <si>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</si>
  <si>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</si>
  <si>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</si>
  <si>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</si>
  <si>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</si>
  <si>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</si>
  <si>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</si>
  <si>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</si>
  <si>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</si>
  <si>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</si>
  <si>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</si>
  <si>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</si>
  <si>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</si>
  <si>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</si>
  <si>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</si>
  <si>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</si>
  <si>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</si>
  <si>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</si>
  <si>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</si>
  <si>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</si>
  <si>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</si>
  <si>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</si>
  <si>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</si>
  <si>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</si>
  <si>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</si>
  <si>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</si>
  <si>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</si>
  <si>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</si>
  <si>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</si>
  <si>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</si>
  <si>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</si>
  <si>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</si>
  <si>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</si>
  <si>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</si>
  <si>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</si>
  <si>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</si>
  <si>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</si>
  <si>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</si>
  <si>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</si>
  <si>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</si>
  <si>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</si>
  <si>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</si>
  <si>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</si>
  <si>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</si>
  <si>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</si>
  <si>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</si>
  <si>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</si>
  <si>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</si>
  <si>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</si>
  <si>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</si>
  <si>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</si>
  <si>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</si>
  <si>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</si>
  <si>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</si>
  <si>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</si>
  <si>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</si>
  <si>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</si>
  <si>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</si>
  <si>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</si>
  <si>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</si>
  <si>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</si>
  <si>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</si>
  <si>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</si>
  <si>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</si>
  <si>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</si>
  <si>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</si>
  <si>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</si>
  <si>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</si>
  <si>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</si>
  <si>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</si>
  <si>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</si>
  <si>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</si>
  <si>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</si>
  <si>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</si>
  <si>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</si>
  <si>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</si>
  <si>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</si>
  <si>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</si>
  <si>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</si>
  <si>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</si>
  <si>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</si>
  <si>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</si>
  <si>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</si>
  <si>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</si>
  <si>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</si>
  <si>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</si>
  <si>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</si>
  <si>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</si>
  <si>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</si>
  <si>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</si>
  <si>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</si>
  <si>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</si>
  <si>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</si>
  <si>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</si>
  <si>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</si>
  <si>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</si>
  <si>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</si>
  <si>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</si>
  <si>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</si>
  <si>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</si>
  <si>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</si>
  <si>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</si>
  <si>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</si>
  <si>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</si>
  <si>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</si>
  <si>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</si>
  <si>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</si>
  <si>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</si>
  <si>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</si>
  <si>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</si>
  <si>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</si>
  <si>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</si>
  <si>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</si>
  <si>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</si>
  <si>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</si>
  <si>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</si>
  <si>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</si>
  <si>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</si>
  <si>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</si>
  <si>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</si>
  <si>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</si>
  <si>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</si>
  <si>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</si>
  <si>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</si>
  <si>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</si>
  <si>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</si>
  <si>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</si>
  <si>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</si>
  <si>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</si>
  <si>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</si>
  <si>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</si>
  <si>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</si>
  <si>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</si>
  <si>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</si>
  <si>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</si>
  <si>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</si>
  <si>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</si>
  <si>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</si>
  <si>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</si>
  <si>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</si>
  <si>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</si>
  <si>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</si>
  <si>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</si>
  <si>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</si>
  <si>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</si>
  <si>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</si>
  <si>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</si>
  <si>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</si>
  <si>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</si>
  <si>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</si>
  <si>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</si>
  <si>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</si>
  <si>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</si>
  <si>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</si>
  <si>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</si>
  <si>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</si>
  <si>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</si>
  <si>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</si>
  <si>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</si>
  <si>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</si>
  <si>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</si>
  <si>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</si>
  <si>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</si>
  <si>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</si>
  <si>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</si>
  <si>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</si>
  <si>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</si>
  <si>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</si>
  <si>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</si>
  <si>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</si>
  <si>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</si>
  <si>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</si>
  <si>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</si>
  <si>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</si>
  <si>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</si>
  <si>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</si>
  <si>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</si>
  <si>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</si>
  <si>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</si>
  <si>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</si>
  <si>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</si>
  <si>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</si>
  <si>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</si>
  <si>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</si>
  <si>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</si>
  <si>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</si>
  <si>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</si>
  <si>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</si>
  <si>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</si>
  <si>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</si>
  <si>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</si>
  <si>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</si>
  <si>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</si>
  <si>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</si>
  <si>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</si>
  <si>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</si>
  <si>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</si>
  <si>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</si>
  <si>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</si>
  <si>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</si>
  <si>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</si>
  <si>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</si>
  <si>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</si>
  <si>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</si>
  <si>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</si>
  <si>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</si>
  <si>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</si>
  <si>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</si>
  <si>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</si>
  <si>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</si>
  <si>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</si>
  <si>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</si>
  <si>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</si>
  <si>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</si>
  <si>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</si>
  <si>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</si>
  <si>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</si>
  <si>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</si>
  <si>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</si>
  <si>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</si>
  <si>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</si>
  <si>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</si>
  <si>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</si>
  <si>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</si>
  <si>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</si>
  <si>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</si>
  <si>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</si>
  <si>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</si>
  <si>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</si>
  <si>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</si>
  <si>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</si>
  <si>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</si>
  <si>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</si>
  <si>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</si>
  <si>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</si>
  <si>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</si>
  <si>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</si>
  <si>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</si>
  <si>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</si>
  <si>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</si>
  <si>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</si>
  <si>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</si>
  <si>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</si>
  <si>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</si>
  <si>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</si>
  <si>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</si>
  <si>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</si>
  <si>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</si>
  <si>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</si>
  <si>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</si>
  <si>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</si>
  <si>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</si>
  <si>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</si>
  <si>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</si>
  <si>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</si>
  <si>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</si>
  <si>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</si>
  <si>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</si>
  <si>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</si>
  <si>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</si>
  <si>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</si>
  <si>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</si>
  <si>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</si>
  <si>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</si>
  <si>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</si>
  <si>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</si>
  <si>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</si>
  <si>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</si>
  <si>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</si>
  <si>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</si>
  <si>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</si>
  <si>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</si>
  <si>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</si>
  <si>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</si>
  <si>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</si>
  <si>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</si>
  <si>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</si>
  <si>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</si>
  <si>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</si>
  <si>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</si>
  <si>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</si>
  <si>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</si>
  <si>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</si>
  <si>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</si>
  <si>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</si>
  <si>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</si>
  <si>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</si>
  <si>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</si>
  <si>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</si>
  <si>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</si>
  <si>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</si>
  <si>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</si>
  <si>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</si>
  <si>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</si>
  <si>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</si>
  <si>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</si>
  <si>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</si>
  <si>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</si>
  <si>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</si>
  <si>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</si>
  <si>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</si>
  <si>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</si>
  <si>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</si>
  <si>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</si>
  <si>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</si>
  <si>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</si>
  <si>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</si>
  <si>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</si>
  <si>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</si>
  <si>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</si>
  <si>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</si>
  <si>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</si>
  <si>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</si>
  <si>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</si>
  <si>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</si>
  <si>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</si>
  <si>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</si>
  <si>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</si>
  <si>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</si>
  <si>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</si>
  <si>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</si>
  <si>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</si>
  <si>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</si>
  <si>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</si>
  <si>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</si>
  <si>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</si>
  <si>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</si>
  <si>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</si>
  <si>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</si>
  <si>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</si>
  <si>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</si>
  <si>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</si>
  <si>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</si>
  <si>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</si>
  <si>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</si>
  <si>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</si>
  <si>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</si>
  <si>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</si>
  <si>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</si>
  <si>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</si>
  <si>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</si>
  <si>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</si>
  <si>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</si>
  <si>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</si>
  <si>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</si>
  <si>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</si>
  <si>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</si>
  <si>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</si>
  <si>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</si>
  <si>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</si>
  <si>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</si>
  <si>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</si>
  <si>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</si>
  <si>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</si>
  <si>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</si>
  <si>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</si>
  <si>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</si>
  <si>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</si>
  <si>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</si>
  <si>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</si>
  <si>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</si>
  <si>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</si>
  <si>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</si>
  <si>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</si>
  <si>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</si>
  <si>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</si>
  <si>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</si>
  <si>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</si>
  <si>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</si>
  <si>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</si>
  <si>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</si>
  <si>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</si>
  <si>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</si>
  <si>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</si>
  <si>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</si>
  <si>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</si>
  <si>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</si>
  <si>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</si>
  <si>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</si>
  <si>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</si>
  <si>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</si>
  <si>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</si>
  <si>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</si>
  <si>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</si>
  <si>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</si>
  <si>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</si>
  <si>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</si>
  <si>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</si>
  <si>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</si>
  <si>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</si>
  <si>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</si>
  <si>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</si>
  <si>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</si>
  <si>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</si>
  <si>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</si>
  <si>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</si>
  <si>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</si>
  <si>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</si>
  <si>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</si>
  <si>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</si>
  <si>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</si>
  <si>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</si>
  <si>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</si>
  <si>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</si>
  <si>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</si>
  <si>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</si>
  <si>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</si>
  <si>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</si>
  <si>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</si>
  <si>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</si>
  <si>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</si>
  <si>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</si>
  <si>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</si>
  <si>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</si>
  <si>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</si>
  <si>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</si>
  <si>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</si>
  <si>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</si>
  <si>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</si>
  <si>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</si>
  <si>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</si>
  <si>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</si>
  <si>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</si>
  <si>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</si>
  <si>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</si>
  <si>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</si>
  <si>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</si>
  <si>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</si>
  <si>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</si>
  <si>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</si>
  <si>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</si>
  <si>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</si>
  <si>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</si>
  <si>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</si>
  <si>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</si>
  <si>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</si>
  <si>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</si>
  <si>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</si>
  <si>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</si>
  <si>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</si>
  <si>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</si>
  <si>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</si>
  <si>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</si>
  <si>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</si>
  <si>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</si>
  <si>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</si>
  <si>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</si>
  <si>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</si>
  <si>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</si>
  <si>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</si>
  <si>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</si>
  <si>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</si>
  <si>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</si>
  <si>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</si>
  <si>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</si>
  <si>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</si>
  <si>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</si>
  <si>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</si>
  <si>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</si>
  <si>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</si>
  <si>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</si>
  <si>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</si>
  <si>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</si>
  <si>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</si>
  <si>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</si>
  <si>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</si>
  <si>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</si>
  <si>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</si>
  <si>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</si>
  <si>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</si>
  <si>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</si>
  <si>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</si>
  <si>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</si>
  <si>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</si>
  <si>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</si>
  <si>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</si>
  <si>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</si>
  <si>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</si>
  <si>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</si>
  <si>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</si>
  <si>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</si>
  <si>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</si>
  <si>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</si>
  <si>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</si>
  <si>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</si>
  <si>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</si>
  <si>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</si>
  <si>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</si>
  <si>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</si>
  <si>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</si>
  <si>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</si>
  <si>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</si>
  <si>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</si>
  <si>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</si>
  <si>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</si>
  <si>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</si>
  <si>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</si>
  <si>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</si>
  <si>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</si>
  <si>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</si>
  <si>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</si>
  <si>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</si>
  <si>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</si>
  <si>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</si>
  <si>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</si>
  <si>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</si>
  <si>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</si>
  <si>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</si>
  <si>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</si>
  <si>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</si>
  <si>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</si>
  <si>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</si>
  <si>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</si>
  <si>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</si>
  <si>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</si>
  <si>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</si>
  <si>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</si>
  <si>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</si>
  <si>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</si>
  <si>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</si>
  <si>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</si>
  <si>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</si>
  <si>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</si>
  <si>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</si>
  <si>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</si>
  <si>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</si>
  <si>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</si>
  <si>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</si>
  <si>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</si>
  <si>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</si>
  <si>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</si>
  <si>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</si>
  <si>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</si>
  <si>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</si>
  <si>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</si>
  <si>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</si>
  <si>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</si>
  <si>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</si>
  <si>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</si>
  <si>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</si>
  <si>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</si>
  <si>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</si>
  <si>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</si>
  <si>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</si>
  <si>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</si>
  <si>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</si>
  <si>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</si>
  <si>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</si>
  <si>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</si>
  <si>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</si>
  <si>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</si>
  <si>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</si>
  <si>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</si>
  <si>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</si>
  <si>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</si>
  <si>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</si>
  <si>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</si>
  <si>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</si>
  <si>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</si>
  <si>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</si>
  <si>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</si>
  <si>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</si>
  <si>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</si>
  <si>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</si>
  <si>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</si>
  <si>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</si>
  <si>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</si>
  <si>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</si>
  <si>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</si>
  <si>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</si>
  <si>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</si>
  <si>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</si>
  <si>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</si>
  <si>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</si>
  <si>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</si>
  <si>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</si>
  <si>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</si>
  <si>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</si>
  <si>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</si>
  <si>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</si>
  <si>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</si>
  <si>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</si>
  <si>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</si>
  <si>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</si>
  <si>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</si>
  <si>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</si>
  <si>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</si>
  <si>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</si>
  <si>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</si>
  <si>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</si>
  <si>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</si>
  <si>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</si>
  <si>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</si>
  <si>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</si>
  <si>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</si>
  <si>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</si>
  <si>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</si>
  <si>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</si>
  <si>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</si>
  <si>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</si>
  <si>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</si>
  <si>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</si>
  <si>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</si>
  <si>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</si>
  <si>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</si>
  <si>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</si>
  <si>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</si>
  <si>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</si>
  <si>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</si>
  <si>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</si>
  <si>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</si>
  <si>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</si>
  <si>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</si>
  <si>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</si>
  <si>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</si>
  <si>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</si>
  <si>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</si>
  <si>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</si>
  <si>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</si>
  <si>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</si>
  <si>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</si>
  <si>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</si>
  <si>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</si>
  <si>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</si>
  <si>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</si>
  <si>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</si>
  <si>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</si>
  <si>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</si>
  <si>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</si>
  <si>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</si>
  <si>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</si>
  <si>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</si>
  <si>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</si>
  <si>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</si>
  <si>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</si>
  <si>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</si>
  <si>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</si>
  <si>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</si>
  <si>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</si>
  <si>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</si>
  <si>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</si>
  <si>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</si>
  <si>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</si>
  <si>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</si>
  <si>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</si>
  <si>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</si>
  <si>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</si>
  <si>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</si>
  <si>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</si>
  <si>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</si>
  <si>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</si>
  <si>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</si>
  <si>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</si>
  <si>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</si>
  <si>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</si>
  <si>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</si>
  <si>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</si>
  <si>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</si>
  <si>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</si>
  <si>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</si>
  <si>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</si>
  <si>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</si>
  <si>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</si>
  <si>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</si>
  <si>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</si>
  <si>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</si>
  <si>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</si>
  <si>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</si>
  <si>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</si>
  <si>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</si>
  <si>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</si>
  <si>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</si>
  <si>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</si>
  <si>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</si>
  <si>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</si>
  <si>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</si>
  <si>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</si>
  <si>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</si>
  <si>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</si>
  <si>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</si>
  <si>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</si>
  <si>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</si>
  <si>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</si>
  <si>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</si>
  <si>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</si>
  <si>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</si>
  <si>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</si>
  <si>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</si>
  <si>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</si>
  <si>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</si>
  <si>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</si>
  <si>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</si>
  <si>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</si>
  <si>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</si>
  <si>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</si>
  <si>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</si>
  <si>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</si>
  <si>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</si>
  <si>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</si>
  <si>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</si>
  <si>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</si>
  <si>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</si>
  <si>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</si>
  <si>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</si>
  <si>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</si>
  <si>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</si>
  <si>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</si>
  <si>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</si>
  <si>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</si>
  <si>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</si>
  <si>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</si>
  <si>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</si>
  <si>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</si>
  <si>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</si>
  <si>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</si>
  <si>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</si>
  <si>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</si>
  <si>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</si>
  <si>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</si>
  <si>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</si>
  <si>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</si>
  <si>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</si>
  <si>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</si>
  <si>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</si>
  <si>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</si>
  <si>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</si>
  <si>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</si>
  <si>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</si>
  <si>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</si>
  <si>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</si>
  <si>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</si>
  <si>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</si>
  <si>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</si>
  <si>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</si>
  <si>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</si>
  <si>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</si>
  <si>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</si>
  <si>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</si>
  <si>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</si>
  <si>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</si>
  <si>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</si>
  <si>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</si>
  <si>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</si>
  <si>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</si>
  <si>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</si>
  <si>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</si>
  <si>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</si>
  <si>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</si>
  <si>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</si>
  <si>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</si>
  <si>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</si>
  <si>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</si>
  <si>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</si>
  <si>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</si>
  <si>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</si>
  <si>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</si>
  <si>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</si>
  <si>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</si>
  <si>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</si>
  <si>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</si>
  <si>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</si>
  <si>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</si>
  <si>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</si>
  <si>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</si>
  <si>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</si>
  <si>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</si>
  <si>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</si>
  <si>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</si>
  <si>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</si>
  <si>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</si>
  <si>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</si>
  <si>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</si>
  <si>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</si>
  <si>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</si>
  <si>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</si>
  <si>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</si>
  <si>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</si>
  <si>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</si>
  <si>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</si>
  <si>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</si>
  <si>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</si>
  <si>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</si>
  <si>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</si>
  <si>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</si>
  <si>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</si>
  <si>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</si>
  <si>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</si>
  <si>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</si>
  <si>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</si>
  <si>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</si>
  <si>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</si>
  <si>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</si>
  <si>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</si>
  <si>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</si>
  <si>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</si>
  <si>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</si>
  <si>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</si>
  <si>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</si>
  <si>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</si>
  <si>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</si>
  <si>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</si>
  <si>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</si>
  <si>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</si>
  <si>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</si>
  <si>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</si>
  <si>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</si>
  <si>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</si>
  <si>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</si>
  <si>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</si>
  <si>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</si>
  <si>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</si>
  <si>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</si>
  <si>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</si>
  <si>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</si>
  <si>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</si>
  <si>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</si>
  <si>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</si>
  <si>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</si>
  <si>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</si>
  <si>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</si>
  <si>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</si>
  <si>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</si>
  <si>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</si>
  <si>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</si>
  <si>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</si>
  <si>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</si>
  <si>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</si>
  <si>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</si>
  <si>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</si>
  <si>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</si>
  <si>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</si>
  <si>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</si>
  <si>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</si>
  <si>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</si>
  <si>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</si>
  <si>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</si>
  <si>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</si>
  <si>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</si>
  <si>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</si>
  <si>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</si>
  <si>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</si>
  <si>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</si>
  <si>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</si>
  <si>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</si>
  <si>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</si>
  <si>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</si>
  <si>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</si>
  <si>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</si>
  <si>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</si>
  <si>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</si>
  <si>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</si>
  <si>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</si>
  <si>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</si>
  <si>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</si>
  <si>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</si>
  <si>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</si>
  <si>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</si>
  <si>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</si>
  <si>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</si>
  <si>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</si>
  <si>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</si>
  <si>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</si>
  <si>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</si>
  <si>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</si>
  <si>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</si>
  <si>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</si>
  <si>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</si>
  <si>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</si>
  <si>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</si>
  <si>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</si>
  <si>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</si>
  <si>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</si>
  <si>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</si>
  <si>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</si>
  <si>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</si>
  <si>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</si>
  <si>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</si>
  <si>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</si>
  <si>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</si>
  <si>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</si>
  <si>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</si>
  <si>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</si>
  <si>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</si>
  <si>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</si>
  <si>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</si>
  <si>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</si>
  <si>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</si>
  <si>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</si>
  <si>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</si>
  <si>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</si>
  <si>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</si>
  <si>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</si>
  <si>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</si>
  <si>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</si>
  <si>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</si>
  <si>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</si>
  <si>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</si>
  <si>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</si>
  <si>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</si>
  <si>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</si>
  <si>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</si>
  <si>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</si>
  <si>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</si>
  <si>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</si>
  <si>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</si>
  <si>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</si>
  <si>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</si>
  <si>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</si>
  <si>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</si>
  <si>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</si>
  <si>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</si>
  <si>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</si>
  <si>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</si>
  <si>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</si>
  <si>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</si>
  <si>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</si>
  <si>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</si>
  <si>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</si>
  <si>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</si>
  <si>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</si>
  <si>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</si>
  <si>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</si>
  <si>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</si>
  <si>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</si>
  <si>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</si>
  <si>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</si>
  <si>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</si>
  <si>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</si>
  <si>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</si>
  <si>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</si>
  <si>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</si>
  <si>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</si>
  <si>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</si>
  <si>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</si>
  <si>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</si>
  <si>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</si>
  <si>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</si>
  <si>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</si>
  <si>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</si>
  <si>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</si>
  <si>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</si>
  <si>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</si>
  <si>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</si>
  <si>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</si>
  <si>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</si>
  <si>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</si>
  <si>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</si>
  <si>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</si>
  <si>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</si>
  <si>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</si>
  <si>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</si>
  <si>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</si>
  <si>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</si>
  <si>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</si>
  <si>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</si>
  <si>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</si>
  <si>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</si>
  <si>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</si>
  <si>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</si>
  <si>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</si>
  <si>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</si>
  <si>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</si>
  <si>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</si>
  <si>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</si>
  <si>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</si>
  <si>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</si>
  <si>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</si>
  <si>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</si>
  <si>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</si>
  <si>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</si>
  <si>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</si>
  <si>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</si>
  <si>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</si>
  <si>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</si>
  <si>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</si>
  <si>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</si>
  <si>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</si>
  <si>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</si>
  <si>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</si>
  <si>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</si>
  <si>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</si>
  <si>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</si>
  <si>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</si>
  <si>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</si>
  <si>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</si>
  <si>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</si>
  <si>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</si>
  <si>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</si>
  <si>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</si>
  <si>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</si>
  <si>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</si>
  <si>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</si>
  <si>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</si>
  <si>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</si>
  <si>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</si>
  <si>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</si>
  <si>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</si>
  <si>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</si>
  <si>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</si>
  <si>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</si>
  <si>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</si>
  <si>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</si>
  <si>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</si>
  <si>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</si>
  <si>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</si>
  <si>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</si>
  <si>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</si>
  <si>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</si>
  <si>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</si>
  <si>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</si>
  <si>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</si>
  <si>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</si>
  <si>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</si>
  <si>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</si>
  <si>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</si>
  <si>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</si>
  <si>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</si>
  <si>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</si>
  <si>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</si>
  <si>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</si>
  <si>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</si>
  <si>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</si>
  <si>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</si>
  <si>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</si>
  <si>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</si>
  <si>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</si>
  <si>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</si>
  <si>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</si>
  <si>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</si>
  <si>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</si>
  <si>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</si>
  <si>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</si>
  <si>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</si>
  <si>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</si>
  <si>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</si>
  <si>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</si>
  <si>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</si>
  <si>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</si>
  <si>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</si>
  <si>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</si>
  <si>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</si>
  <si>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</si>
  <si>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</si>
  <si>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</si>
  <si>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</si>
  <si>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</si>
  <si>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</si>
  <si>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</si>
  <si>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</si>
  <si>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</si>
  <si>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</si>
  <si>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</si>
  <si>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</si>
  <si>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</si>
  <si>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</si>
  <si>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</si>
  <si>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</si>
  <si>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</si>
  <si>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</si>
  <si>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</si>
  <si>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</si>
  <si>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</si>
  <si>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</si>
  <si>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</si>
  <si>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</si>
  <si>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</si>
  <si>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</si>
  <si>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</si>
  <si>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</si>
  <si>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</si>
  <si>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</si>
  <si>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</si>
  <si>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</si>
  <si>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</si>
  <si>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</si>
  <si>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</si>
  <si>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</si>
  <si>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</si>
  <si>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</si>
  <si>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</si>
  <si>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</si>
  <si>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</si>
  <si>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</si>
  <si>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</si>
  <si>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</si>
  <si>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</si>
  <si>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</si>
  <si>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</si>
  <si>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</si>
  <si>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</si>
  <si>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</si>
  <si>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</si>
  <si>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</si>
  <si>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</si>
  <si>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</si>
  <si>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</si>
  <si>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</si>
  <si>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</si>
  <si>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</si>
  <si>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</si>
  <si>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</si>
  <si>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</si>
  <si>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</si>
  <si>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</si>
  <si>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</si>
  <si>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</si>
  <si>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</si>
  <si>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</si>
  <si>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</si>
  <si>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</si>
  <si>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</si>
  <si>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</si>
  <si>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</si>
  <si>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</si>
  <si>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</si>
  <si>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</si>
  <si>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</si>
  <si>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</si>
  <si>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</si>
  <si>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</si>
  <si>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</si>
  <si>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</si>
  <si>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</si>
  <si>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</si>
  <si>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</si>
  <si>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</si>
  <si>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</si>
  <si>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</si>
  <si>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</si>
  <si>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</si>
  <si>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</si>
  <si>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</si>
  <si>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</si>
  <si>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</si>
  <si>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</si>
  <si>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</si>
  <si>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</si>
  <si>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</si>
  <si>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</si>
  <si>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</si>
  <si>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</si>
  <si>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</si>
  <si>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</si>
  <si>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</si>
  <si>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</si>
  <si>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</si>
  <si>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</si>
  <si>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</si>
  <si>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</si>
  <si>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</si>
  <si>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</si>
  <si>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</si>
  <si>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</si>
  <si>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</si>
  <si>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</si>
  <si>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</si>
  <si>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</si>
  <si>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</si>
  <si>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</si>
  <si>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</si>
  <si>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</si>
  <si>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</si>
  <si>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</si>
  <si>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</si>
  <si>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</si>
  <si>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</si>
  <si>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</si>
  <si>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</si>
  <si>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</si>
  <si>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</si>
  <si>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</si>
  <si>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</si>
  <si>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</si>
  <si>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</si>
  <si>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</si>
  <si>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</si>
  <si>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</si>
  <si>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</si>
  <si>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</si>
  <si>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</si>
  <si>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</si>
  <si>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</si>
  <si>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</si>
  <si>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</si>
  <si>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</si>
  <si>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</si>
  <si>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</si>
  <si>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</si>
  <si>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</si>
  <si>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</si>
  <si>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</si>
  <si>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</si>
  <si>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</si>
  <si>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</si>
  <si>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</si>
  <si>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</si>
  <si>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</si>
  <si>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</si>
  <si>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</si>
  <si>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</si>
  <si>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</si>
  <si>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</si>
  <si>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</si>
  <si>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</si>
  <si>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</si>
  <si>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</si>
  <si>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</si>
  <si>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</si>
  <si>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</si>
  <si>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</si>
  <si>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</si>
  <si>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</si>
  <si>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</si>
  <si>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</si>
  <si>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</si>
  <si>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</si>
  <si>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</si>
  <si>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</si>
  <si>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</si>
  <si>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</si>
  <si>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</si>
  <si>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</si>
  <si>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</si>
  <si>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</si>
  <si>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</si>
  <si>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</si>
  <si>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</si>
  <si>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</si>
  <si>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</si>
  <si>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</si>
  <si>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</si>
  <si>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</si>
  <si>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</si>
  <si>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</si>
  <si>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</si>
  <si>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</si>
  <si>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</si>
  <si>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</si>
  <si>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</si>
  <si>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</si>
  <si>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</si>
  <si>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</si>
  <si>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</si>
  <si>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</si>
  <si>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</si>
  <si>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</si>
  <si>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</si>
  <si>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</si>
  <si>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</si>
  <si>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</si>
  <si>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</si>
  <si>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</si>
  <si>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</si>
  <si>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</si>
  <si>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</si>
  <si>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</si>
  <si>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</si>
  <si>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</si>
  <si>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</si>
  <si>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</si>
  <si>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</si>
  <si>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</si>
  <si>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</si>
  <si>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</si>
  <si>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</si>
  <si>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</si>
  <si>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</si>
  <si>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</si>
  <si>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</si>
  <si>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</si>
  <si>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</si>
  <si>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</si>
  <si>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</si>
  <si>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</si>
  <si>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</si>
  <si>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</si>
  <si>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</si>
  <si>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</si>
  <si>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</si>
  <si>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</si>
  <si>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</si>
  <si>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</si>
  <si>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</si>
  <si>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</si>
  <si>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</si>
  <si>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</si>
  <si>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</si>
  <si>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</si>
  <si>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</si>
  <si>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</si>
  <si>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</si>
  <si>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</si>
  <si>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</si>
  <si>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</si>
  <si>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</si>
  <si>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</si>
  <si>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</si>
  <si>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</si>
  <si>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</si>
  <si>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</si>
  <si>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</si>
  <si>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</si>
  <si>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</si>
  <si>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</si>
  <si>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</si>
  <si>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</si>
  <si>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</si>
  <si>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</si>
  <si>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</si>
  <si>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</si>
  <si>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</si>
  <si>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</si>
  <si>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</si>
  <si>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</si>
  <si>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</si>
  <si>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</si>
  <si>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</si>
  <si>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</si>
  <si>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</si>
  <si>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</si>
  <si>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</si>
  <si>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</si>
  <si>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</si>
  <si>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</si>
  <si>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</si>
  <si>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</si>
  <si>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</si>
  <si>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</si>
  <si>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</si>
  <si>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</si>
  <si>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</si>
  <si>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</si>
  <si>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</si>
  <si>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</si>
  <si>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</si>
  <si>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</si>
  <si>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</si>
  <si>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</si>
  <si>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</si>
  <si>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</si>
  <si>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</si>
  <si>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</si>
  <si>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</si>
  <si>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</si>
  <si>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</si>
  <si>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</si>
  <si>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</si>
  <si>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</si>
  <si>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</si>
  <si>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</si>
  <si>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</si>
  <si>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</si>
  <si>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</si>
  <si>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</si>
  <si>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</si>
  <si>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</si>
  <si>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</si>
  <si>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</si>
  <si>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</si>
  <si>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</si>
  <si>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</si>
  <si>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</si>
  <si>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</si>
  <si>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</si>
  <si>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</si>
  <si>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</si>
  <si>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</si>
  <si>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</si>
  <si>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</si>
  <si>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</si>
  <si>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</si>
  <si>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</si>
  <si>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</si>
  <si>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</si>
  <si>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</si>
  <si>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</si>
  <si>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</si>
  <si>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</si>
  <si>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</si>
  <si>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</si>
  <si>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</si>
  <si>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</si>
  <si>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</si>
  <si>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</si>
  <si>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</si>
  <si>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</si>
  <si>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</si>
  <si>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</si>
  <si>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</si>
  <si>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</si>
  <si>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</si>
  <si>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</si>
  <si>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</si>
  <si>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</si>
  <si>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</si>
  <si>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</si>
  <si>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</si>
  <si>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</si>
  <si>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</si>
  <si>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</si>
  <si>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</si>
  <si>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</si>
  <si>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</si>
  <si>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</si>
  <si>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</si>
  <si>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</si>
  <si>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</si>
  <si>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</si>
  <si>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</si>
  <si>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</si>
  <si>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</si>
  <si>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</si>
  <si>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</si>
  <si>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</si>
  <si>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</si>
  <si>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</si>
  <si>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</si>
  <si>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</si>
  <si>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</si>
  <si>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</si>
  <si>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</si>
  <si>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</si>
  <si>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</si>
  <si>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</si>
  <si>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</si>
  <si>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</si>
  <si>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</si>
  <si>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</si>
  <si>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</si>
  <si>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</si>
  <si>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</si>
  <si>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</si>
  <si>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</si>
  <si>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</si>
  <si>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</si>
  <si>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</si>
  <si>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</si>
  <si>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</si>
  <si>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</si>
  <si>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</si>
  <si>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</si>
  <si>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</si>
  <si>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</si>
  <si>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</si>
  <si>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</si>
  <si>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</si>
  <si>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</si>
  <si>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</si>
  <si>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</si>
  <si>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</si>
  <si>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</si>
  <si>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</si>
  <si>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</si>
  <si>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</si>
  <si>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</si>
  <si>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</si>
  <si>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</si>
  <si>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</si>
  <si>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</si>
  <si>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</si>
  <si>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</si>
  <si>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</si>
  <si>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</si>
  <si>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</si>
  <si>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</si>
  <si>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</si>
  <si>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</si>
  <si>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</si>
  <si>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</si>
  <si>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</si>
  <si>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</si>
  <si>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</si>
  <si>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</si>
  <si>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</si>
  <si>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</si>
  <si>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</si>
  <si>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</si>
  <si>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</si>
  <si>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</si>
  <si>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</si>
  <si>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</si>
  <si>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</si>
  <si>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</si>
  <si>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</si>
  <si>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</si>
  <si>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</si>
  <si>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</si>
  <si>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</si>
  <si>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</si>
  <si>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</si>
  <si>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</si>
  <si>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</si>
  <si>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</si>
  <si>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</si>
  <si>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</si>
  <si>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</si>
  <si>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</si>
  <si>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</si>
  <si>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</si>
  <si>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</si>
  <si>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</si>
  <si>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</si>
  <si>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</si>
  <si>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</si>
  <si>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</si>
  <si>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</si>
  <si>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</si>
  <si>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</si>
  <si>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</si>
  <si>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</si>
  <si>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</si>
  <si>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</si>
  <si>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</si>
  <si>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</si>
  <si>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</si>
  <si>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</si>
  <si>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</si>
  <si>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</si>
  <si>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</si>
  <si>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</si>
  <si>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</si>
  <si>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</si>
  <si>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</si>
  <si>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</si>
  <si>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</si>
  <si>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</si>
  <si>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</si>
  <si>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</si>
  <si>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</si>
  <si>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</si>
  <si>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</si>
  <si>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</si>
  <si>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</si>
  <si>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</si>
  <si>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</si>
  <si>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</si>
  <si>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</si>
  <si>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</si>
  <si>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</si>
  <si>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</si>
  <si>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</si>
  <si>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</si>
  <si>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</si>
  <si>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</si>
  <si>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</si>
  <si>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</si>
  <si>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</si>
  <si>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</si>
  <si>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</si>
  <si>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</si>
  <si>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</si>
  <si>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</si>
  <si>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</si>
  <si>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</si>
  <si>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</si>
  <si>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</si>
  <si>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</si>
  <si>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</si>
  <si>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</si>
  <si>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</si>
  <si>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</si>
  <si>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</si>
  <si>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</si>
  <si>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</si>
  <si>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</si>
  <si>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</si>
  <si>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</si>
  <si>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</si>
  <si>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</si>
  <si>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</si>
  <si>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</si>
  <si>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</si>
  <si>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</si>
  <si>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</si>
  <si>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</si>
  <si>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</si>
  <si>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</si>
  <si>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</si>
  <si>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</si>
  <si>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</si>
  <si>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</si>
  <si>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</si>
  <si>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</si>
  <si>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</si>
  <si>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</si>
  <si>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</si>
  <si>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</si>
  <si>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</si>
  <si>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</si>
  <si>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</si>
  <si>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</si>
  <si>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</si>
  <si>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</si>
  <si>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</si>
  <si>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</si>
  <si>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</si>
  <si>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</si>
  <si>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</si>
  <si>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</si>
  <si>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</si>
  <si>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</si>
  <si>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</si>
  <si>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</si>
  <si>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</si>
  <si>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</si>
  <si>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</si>
  <si>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</si>
  <si>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</si>
  <si>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</si>
  <si>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</si>
  <si>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</si>
  <si>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</si>
  <si>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</si>
  <si>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</si>
  <si>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</si>
  <si>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</si>
  <si>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</si>
  <si>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</si>
  <si>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</si>
  <si>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</si>
  <si>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</si>
  <si>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</si>
  <si>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</si>
  <si>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</si>
  <si>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</si>
  <si>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</si>
  <si>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</si>
  <si>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</si>
  <si>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</si>
  <si>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</si>
  <si>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</si>
  <si>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</si>
  <si>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</si>
  <si>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</si>
  <si>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</si>
  <si>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</si>
  <si>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</si>
  <si>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</si>
  <si>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</si>
  <si>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</si>
  <si>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</si>
  <si>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</si>
  <si>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</si>
  <si>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</si>
  <si>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</si>
  <si>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</si>
  <si>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</si>
  <si>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</si>
  <si>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</si>
  <si>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</si>
  <si>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</si>
  <si>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</si>
  <si>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</si>
  <si>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</si>
  <si>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</si>
  <si>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</si>
  <si>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</si>
  <si>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</si>
  <si>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</si>
  <si>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</si>
  <si>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</si>
  <si>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</si>
  <si>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</si>
  <si>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</si>
  <si>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</si>
  <si>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</si>
  <si>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</si>
  <si>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</si>
  <si>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</si>
  <si>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</si>
  <si>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</si>
  <si>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</si>
  <si>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</si>
  <si>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</si>
  <si>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</si>
  <si>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</si>
  <si>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</si>
  <si>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</si>
  <si>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</si>
  <si>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</si>
  <si>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</si>
  <si>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</si>
  <si>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</si>
  <si>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</si>
  <si>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</si>
  <si>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</si>
  <si>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</si>
  <si>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</si>
  <si>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</si>
  <si>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</si>
  <si>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</si>
  <si>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</si>
  <si>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</si>
  <si>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</si>
  <si>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</si>
  <si>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</si>
  <si>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</si>
  <si>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</si>
  <si>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</si>
  <si>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</si>
  <si>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</si>
  <si>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</si>
  <si>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</si>
  <si>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</si>
  <si>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</si>
  <si>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</si>
  <si>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</si>
  <si>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</si>
  <si>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</si>
  <si>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</si>
  <si>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</si>
  <si>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</si>
  <si>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</si>
  <si>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</si>
  <si>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</si>
  <si>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</si>
  <si>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</si>
  <si>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</si>
  <si>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</si>
  <si>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</si>
  <si>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</si>
  <si>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</si>
  <si>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</si>
  <si>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</si>
  <si>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</si>
  <si>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</si>
  <si>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</si>
  <si>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</si>
  <si>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</si>
  <si>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</si>
  <si>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</si>
  <si>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</si>
  <si>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</si>
  <si>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</si>
  <si>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</si>
  <si>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</si>
  <si>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</si>
  <si>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</si>
  <si>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</si>
  <si>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</si>
  <si>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</si>
  <si>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</si>
  <si>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</si>
  <si>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</si>
  <si>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</si>
  <si>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</si>
  <si>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</si>
  <si>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</si>
  <si>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</si>
  <si>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</si>
  <si>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</si>
  <si>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</si>
  <si>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</si>
  <si>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</si>
  <si>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</si>
  <si>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</si>
  <si>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</si>
  <si>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</si>
  <si>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</si>
  <si>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</si>
  <si>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</si>
  <si>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</si>
  <si>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</si>
  <si>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</si>
  <si>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</si>
  <si>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</si>
  <si>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</si>
  <si>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</si>
  <si>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</si>
  <si>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</si>
  <si>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</si>
  <si>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</si>
  <si>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</si>
  <si>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</si>
  <si>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</si>
  <si>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</si>
  <si>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</si>
  <si>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</si>
  <si>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</si>
  <si>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</si>
  <si>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</si>
  <si>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</si>
  <si>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</si>
  <si>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</si>
  <si>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</si>
  <si>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</si>
  <si>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</si>
  <si>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</si>
  <si>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</si>
  <si>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</si>
  <si>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</si>
  <si>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</si>
  <si>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</si>
  <si>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</si>
  <si>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</si>
  <si>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</si>
  <si>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</si>
  <si>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</si>
  <si>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</si>
  <si>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</si>
  <si>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</si>
  <si>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</si>
  <si>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</si>
  <si>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</si>
  <si>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</si>
  <si>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</si>
  <si>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</si>
  <si>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</si>
  <si>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</si>
  <si>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</si>
  <si>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</si>
  <si>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</si>
  <si>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</si>
  <si>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</si>
  <si>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</si>
  <si>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</si>
  <si>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</si>
  <si>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</si>
  <si>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</si>
  <si>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</si>
  <si>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</si>
  <si>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</si>
  <si>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</si>
  <si>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</si>
  <si>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</si>
  <si>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</si>
  <si>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</si>
  <si>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</si>
  <si>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</si>
  <si>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</si>
  <si>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</si>
  <si>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</si>
  <si>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</si>
  <si>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</si>
  <si>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</si>
  <si>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</si>
  <si>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</si>
  <si>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</si>
  <si>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</si>
  <si>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</si>
  <si>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</si>
  <si>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</si>
  <si>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</si>
  <si>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</si>
  <si>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</si>
  <si>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</si>
  <si>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</si>
  <si>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</si>
  <si>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</si>
  <si>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</si>
  <si>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</si>
  <si>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</si>
  <si>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</si>
  <si>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</si>
  <si>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</si>
  <si>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</si>
  <si>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</si>
  <si>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</si>
  <si>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</si>
  <si>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</si>
  <si>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</si>
  <si>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</si>
  <si>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</si>
  <si>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</si>
  <si>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</si>
  <si>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</si>
  <si>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</si>
  <si>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</si>
  <si>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</si>
  <si>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</si>
  <si>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</si>
  <si>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</si>
  <si>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</si>
  <si>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</si>
  <si>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</si>
  <si>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</si>
  <si>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</si>
  <si>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</si>
  <si>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</si>
  <si>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</si>
  <si>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</si>
  <si>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</si>
  <si>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</si>
  <si>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</si>
  <si>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</si>
  <si>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</si>
  <si>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</si>
  <si>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</si>
  <si>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</si>
  <si>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</si>
  <si>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</si>
  <si>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</si>
  <si>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</si>
  <si>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</si>
  <si>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</si>
  <si>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</si>
  <si>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</si>
  <si>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</si>
  <si>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</si>
  <si>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</si>
  <si>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</si>
  <si>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</si>
  <si>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</si>
  <si>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</si>
  <si>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</si>
  <si>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</si>
  <si>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</si>
  <si>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</si>
  <si>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</si>
  <si>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</si>
  <si>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</si>
  <si>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</si>
  <si>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</si>
  <si>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</si>
  <si>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</si>
  <si>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</si>
  <si>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</si>
  <si>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</si>
  <si>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</si>
  <si>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</si>
  <si>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</si>
  <si>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</si>
  <si>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</si>
  <si>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</si>
  <si>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</si>
  <si>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</si>
  <si>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</si>
  <si>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</si>
  <si>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</si>
  <si>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</si>
  <si>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</si>
  <si>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</si>
  <si>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</si>
  <si>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</si>
  <si>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</si>
  <si>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</si>
  <si>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</si>
  <si>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</si>
  <si>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</si>
  <si>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</si>
  <si>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</si>
  <si>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</si>
  <si>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</si>
  <si>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</si>
  <si>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</si>
  <si>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</si>
  <si>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</si>
  <si>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</si>
  <si>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</si>
  <si>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</si>
  <si>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</si>
  <si>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</si>
  <si>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</si>
  <si>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</si>
  <si>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</si>
  <si>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</si>
  <si>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</si>
  <si>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</si>
  <si>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</si>
  <si>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</si>
  <si>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</si>
  <si>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</si>
  <si>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</si>
  <si>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</si>
  <si>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</si>
  <si>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</si>
  <si>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</si>
  <si>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</si>
  <si>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</si>
  <si>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</si>
  <si>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</si>
  <si>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</si>
  <si>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</si>
  <si>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</si>
  <si>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</si>
  <si>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</si>
  <si>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</si>
  <si>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</si>
  <si>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</si>
  <si>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</si>
  <si>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</si>
  <si>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</si>
  <si>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</si>
  <si>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</si>
  <si>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</si>
  <si>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</si>
  <si>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</si>
  <si>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</si>
  <si>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</si>
  <si>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</si>
  <si>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</si>
  <si>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</si>
  <si>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</si>
  <si>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</si>
  <si>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</si>
  <si>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</si>
  <si>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</si>
  <si>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</si>
  <si>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</si>
  <si>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</si>
  <si>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</si>
  <si>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</si>
  <si>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</si>
  <si>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</si>
  <si>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</si>
  <si>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</si>
  <si>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</si>
  <si>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</si>
  <si>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</si>
  <si>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</si>
  <si>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</si>
  <si>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</si>
  <si>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</si>
  <si>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</si>
  <si>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</si>
  <si>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</si>
  <si>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</si>
  <si>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</si>
  <si>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</si>
  <si>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</si>
  <si>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</si>
  <si>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</si>
  <si>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</si>
  <si>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</si>
  <si>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</si>
  <si>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</si>
  <si>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</si>
  <si>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</si>
  <si>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</si>
  <si>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</si>
  <si>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</si>
  <si>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</si>
  <si>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</si>
  <si>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</si>
  <si>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</si>
  <si>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</si>
  <si>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</si>
  <si>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</si>
  <si>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</si>
  <si>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</si>
  <si>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</si>
  <si>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</si>
  <si>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</si>
  <si>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</si>
  <si>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</si>
  <si>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</si>
  <si>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</si>
  <si>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</si>
  <si>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</si>
  <si>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</si>
  <si>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</si>
  <si>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</si>
  <si>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</si>
  <si>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</si>
  <si>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</si>
  <si>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</si>
  <si>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</si>
  <si>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</si>
  <si>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</si>
  <si>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</si>
  <si>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</si>
  <si>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</si>
  <si>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</si>
  <si>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</si>
  <si>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</si>
  <si>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</si>
  <si>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</si>
  <si>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</si>
  <si>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</si>
  <si>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</si>
  <si>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</si>
  <si>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</si>
  <si>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</si>
  <si>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</si>
  <si>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</si>
  <si>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</si>
  <si>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</si>
  <si>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</si>
  <si>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</si>
  <si>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</si>
  <si>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</si>
  <si>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</si>
  <si>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</si>
  <si>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</si>
  <si>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</si>
  <si>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</si>
  <si>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</si>
  <si>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</si>
  <si>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</si>
  <si>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</si>
  <si>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</si>
  <si>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</si>
  <si>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</si>
  <si>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</si>
  <si>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</si>
  <si>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</si>
  <si>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</si>
  <si>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</si>
  <si>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</si>
  <si>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</si>
  <si>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</si>
  <si>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</si>
  <si>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</si>
  <si>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</si>
  <si>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</si>
  <si>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</si>
  <si>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</si>
  <si>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</si>
  <si>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</si>
  <si>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</si>
  <si>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</si>
  <si>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</si>
  <si>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</si>
  <si>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</si>
  <si>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</si>
  <si>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</si>
  <si>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</si>
  <si>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</si>
  <si>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</si>
  <si>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</si>
  <si>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</si>
  <si>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</si>
  <si>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</si>
  <si>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</si>
  <si>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</si>
  <si>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</si>
  <si>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</si>
  <si>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</si>
  <si>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</si>
  <si>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</si>
  <si>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</si>
  <si>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</si>
  <si>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</si>
  <si>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</si>
  <si>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</si>
  <si>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</si>
  <si>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</si>
  <si>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</si>
  <si>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</si>
  <si>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</si>
  <si>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</si>
  <si>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</si>
  <si>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</si>
  <si>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</si>
  <si>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</si>
  <si>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</si>
  <si>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</si>
  <si>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</si>
  <si>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</si>
  <si>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</si>
  <si>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</si>
  <si>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</si>
  <si>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</si>
  <si>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</si>
  <si>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</si>
  <si>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</si>
  <si>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</si>
  <si>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</si>
  <si>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</si>
  <si>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</si>
  <si>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</si>
  <si>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</si>
  <si>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</si>
  <si>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</si>
  <si>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</si>
  <si>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</si>
  <si>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</si>
  <si>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</si>
  <si>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</si>
  <si>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</si>
  <si>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</si>
  <si>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</si>
  <si>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</si>
  <si>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</si>
  <si>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</si>
  <si>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</si>
  <si>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</si>
  <si>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</si>
  <si>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</si>
  <si>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</si>
  <si>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</si>
  <si>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</si>
  <si>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</si>
  <si>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</si>
  <si>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</si>
  <si>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</si>
  <si>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</si>
  <si>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</si>
  <si>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</si>
  <si>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</si>
  <si>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</si>
  <si>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</si>
  <si>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</si>
  <si>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</si>
  <si>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</si>
  <si>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</si>
  <si>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</si>
  <si>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</si>
  <si>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</si>
  <si>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</si>
  <si>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</si>
  <si>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</si>
  <si>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</si>
  <si>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</si>
  <si>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</si>
  <si>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</si>
  <si>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</si>
  <si>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</si>
  <si>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</si>
  <si>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</si>
  <si>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</si>
  <si>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</si>
  <si>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</si>
  <si>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</si>
  <si>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</si>
  <si>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</si>
  <si>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</si>
  <si>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</si>
  <si>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</si>
  <si>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</si>
  <si>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</si>
  <si>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</si>
  <si>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</si>
  <si>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</si>
  <si>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</si>
  <si>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</si>
  <si>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</si>
  <si>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</si>
  <si>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</si>
  <si>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</si>
  <si>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</si>
  <si>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</si>
  <si>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</si>
  <si>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</si>
  <si>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</si>
  <si>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</si>
  <si>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</si>
  <si>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</si>
  <si>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</si>
  <si>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</si>
  <si>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</si>
  <si>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</si>
  <si>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</si>
  <si>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</si>
  <si>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</si>
  <si>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</si>
  <si>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</si>
  <si>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</si>
  <si>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</si>
  <si>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</si>
  <si>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</si>
  <si>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</si>
  <si>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</si>
  <si>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</si>
  <si>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</si>
  <si>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</si>
  <si>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</si>
  <si>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</si>
  <si>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</si>
  <si>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</si>
  <si>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</si>
  <si>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</si>
  <si>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</si>
  <si>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</si>
  <si>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</si>
  <si>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</si>
  <si>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</si>
  <si>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</si>
  <si>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</si>
  <si>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</si>
  <si>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</si>
  <si>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</si>
  <si>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</si>
  <si>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</si>
  <si>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</si>
  <si>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</si>
  <si>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</si>
  <si>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</si>
  <si>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</si>
  <si>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</si>
  <si>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</si>
  <si>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</si>
  <si>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</si>
  <si>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</si>
  <si>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</si>
  <si>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</si>
  <si>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</si>
  <si>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</si>
  <si>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</si>
  <si>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</si>
  <si>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</si>
  <si>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</si>
  <si>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</si>
  <si>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</si>
  <si>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</si>
  <si>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</si>
  <si>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</si>
  <si>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</si>
  <si>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</si>
  <si>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</si>
  <si>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</si>
  <si>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</si>
  <si>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</si>
  <si>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</si>
  <si>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</si>
  <si>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</si>
  <si>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</si>
  <si>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</si>
  <si>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</si>
  <si>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</si>
  <si>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</si>
  <si>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</si>
  <si>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</si>
  <si>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</si>
  <si>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</si>
  <si>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</si>
  <si>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</si>
  <si>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</si>
  <si>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</si>
  <si>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</si>
  <si>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</si>
  <si>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</si>
  <si>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</si>
  <si>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</si>
  <si>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</si>
  <si>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</si>
  <si>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</si>
  <si>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</si>
  <si>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</si>
  <si>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</si>
  <si>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</si>
  <si>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</si>
  <si>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</si>
  <si>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</si>
  <si>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</si>
  <si>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</si>
  <si>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</si>
  <si>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</si>
  <si>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</si>
  <si>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</si>
  <si>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</si>
  <si>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</si>
  <si>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</si>
  <si>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</si>
  <si>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</si>
  <si>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</si>
  <si>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</si>
  <si>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</si>
  <si>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</si>
  <si>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</si>
  <si>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</si>
  <si>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</si>
  <si>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</si>
  <si>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</si>
  <si>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</si>
  <si>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</si>
  <si>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</si>
  <si>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</si>
  <si>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</si>
  <si>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</si>
  <si>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</si>
  <si>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</si>
  <si>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</si>
  <si>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</si>
  <si>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</si>
  <si>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</si>
  <si>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</si>
  <si>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</si>
  <si>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</si>
  <si>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</si>
  <si>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</si>
  <si>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</si>
  <si>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</si>
  <si>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</si>
  <si>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</si>
  <si>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</si>
  <si>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</si>
  <si>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</si>
  <si>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</si>
  <si>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</si>
  <si>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</si>
  <si>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</si>
  <si>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</si>
  <si>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</si>
  <si>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</si>
  <si>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</si>
  <si>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</si>
  <si>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</si>
  <si>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</si>
  <si>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</si>
  <si>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</si>
  <si>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</si>
  <si>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</si>
  <si>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</si>
  <si>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</si>
  <si>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</si>
  <si>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</si>
  <si>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</si>
  <si>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</si>
  <si>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</si>
  <si>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</si>
  <si>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</si>
  <si>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</si>
  <si>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</si>
  <si>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</si>
  <si>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</si>
  <si>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</si>
  <si>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</si>
  <si>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</si>
  <si>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</si>
  <si>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</si>
  <si>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</si>
  <si>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</si>
  <si>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</si>
  <si>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</si>
  <si>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</si>
  <si>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</si>
  <si>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</si>
  <si>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</si>
  <si>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</si>
  <si>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</si>
  <si>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</si>
  <si>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</si>
  <si>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</si>
  <si>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</si>
  <si>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</si>
  <si>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</si>
  <si>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</si>
  <si>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</si>
  <si>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</si>
  <si>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</si>
  <si>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</si>
  <si>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</si>
  <si>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</si>
  <si>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</si>
  <si>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</si>
  <si>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</si>
  <si>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</si>
  <si>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</si>
  <si>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</si>
  <si>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</si>
  <si>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</si>
  <si>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</si>
  <si>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</si>
  <si>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</si>
  <si>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</si>
  <si>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</si>
  <si>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</si>
  <si>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</si>
  <si>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</si>
  <si>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</si>
  <si>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</si>
  <si>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</si>
  <si>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</si>
  <si>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</si>
  <si>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</si>
  <si>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</si>
  <si>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</si>
  <si>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</si>
  <si>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</si>
  <si>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</si>
  <si>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</si>
  <si>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</si>
  <si>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</si>
  <si>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</si>
  <si>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</si>
  <si>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</si>
  <si>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</si>
  <si>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</si>
  <si>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</si>
  <si>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</si>
  <si>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</si>
  <si>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</si>
  <si>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</si>
  <si>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</si>
  <si>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</si>
  <si>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</si>
  <si>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</si>
  <si>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</si>
  <si>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</si>
  <si>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</si>
  <si>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</si>
  <si>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</si>
  <si>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</si>
  <si>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</si>
  <si>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</si>
  <si>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</si>
  <si>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</si>
  <si>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</si>
  <si>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</si>
  <si>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</si>
  <si>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</si>
  <si>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</si>
  <si>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</si>
  <si>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</si>
  <si>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</si>
  <si>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</si>
  <si>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</si>
  <si>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</si>
  <si>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</si>
  <si>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</si>
  <si>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</si>
  <si>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</si>
  <si>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</si>
  <si>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</si>
  <si>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</si>
  <si>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</si>
  <si>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</si>
  <si>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</si>
  <si>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</si>
  <si>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</si>
  <si>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</si>
  <si>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</si>
  <si>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</si>
  <si>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</si>
  <si>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</si>
  <si>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</si>
  <si>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</si>
  <si>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</si>
  <si>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</si>
  <si>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</si>
  <si>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</si>
  <si>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</si>
  <si>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</si>
  <si>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</si>
  <si>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</si>
  <si>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</si>
  <si>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</si>
  <si>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</si>
  <si>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</si>
  <si>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</si>
  <si>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</si>
  <si>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</si>
  <si>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</si>
  <si>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</si>
  <si>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</si>
  <si>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</si>
  <si>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</si>
  <si>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</si>
  <si>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</si>
  <si>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</si>
  <si>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</si>
  <si>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</si>
  <si>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</si>
  <si>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</si>
  <si>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</si>
  <si>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</si>
  <si>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</si>
  <si>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</si>
  <si>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</si>
  <si>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</si>
  <si>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</si>
  <si>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</si>
  <si>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</si>
  <si>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</si>
  <si>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</si>
  <si>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</si>
  <si>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</si>
  <si>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</si>
  <si>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</si>
  <si>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</si>
  <si>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</si>
  <si>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</si>
  <si>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</si>
  <si>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</si>
  <si>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</si>
  <si>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</si>
  <si>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</si>
  <si>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</si>
  <si>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</si>
  <si>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</si>
  <si>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</si>
  <si>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</si>
  <si>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</si>
  <si>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</si>
  <si>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</si>
  <si>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</si>
  <si>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</si>
  <si>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</si>
  <si>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</si>
  <si>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</si>
  <si>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</si>
  <si>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</si>
  <si>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</si>
  <si>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</si>
  <si>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</si>
  <si>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</si>
  <si>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</si>
  <si>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</si>
  <si>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</si>
  <si>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</si>
  <si>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</si>
  <si>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</si>
  <si>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</si>
  <si>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</si>
  <si>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</si>
  <si>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</si>
  <si>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</si>
  <si>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</si>
  <si>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</si>
  <si>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</si>
  <si>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</si>
  <si>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</si>
  <si>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</si>
  <si>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</si>
  <si>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</si>
  <si>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</si>
  <si>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</si>
  <si>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</si>
  <si>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</si>
  <si>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</si>
  <si>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</si>
  <si>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</si>
  <si>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</si>
  <si>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</si>
  <si>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</si>
  <si>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</si>
  <si>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</si>
  <si>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</si>
  <si>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</si>
  <si>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</si>
  <si>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</si>
  <si>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</si>
  <si>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</si>
  <si>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</si>
  <si>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</si>
  <si>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</si>
  <si>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</si>
  <si>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</si>
  <si>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</si>
  <si>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</si>
  <si>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</si>
  <si>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</si>
  <si>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</si>
  <si>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</si>
  <si>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</si>
  <si>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</si>
  <si>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</si>
  <si>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</si>
  <si>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</si>
  <si>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</si>
  <si>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</si>
  <si>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</si>
  <si>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</si>
  <si>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</si>
  <si>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</si>
  <si>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</si>
  <si>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</si>
  <si>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</si>
  <si>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</si>
  <si>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</si>
  <si>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</si>
  <si>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</si>
  <si>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</si>
  <si>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</si>
  <si>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</si>
  <si>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</si>
  <si>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</si>
  <si>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</si>
  <si>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</si>
  <si>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</si>
  <si>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</si>
  <si>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</si>
  <si>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</si>
  <si>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</si>
  <si>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</si>
  <si>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</si>
  <si>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</si>
  <si>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</si>
  <si>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</si>
  <si>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</si>
  <si>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</si>
  <si>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</si>
  <si>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</si>
  <si>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</si>
  <si>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</si>
  <si>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</si>
  <si>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</si>
  <si>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</si>
  <si>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</si>
  <si>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</si>
  <si>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</si>
  <si>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</si>
  <si>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</si>
  <si>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</si>
  <si>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</si>
  <si>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</si>
  <si>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</si>
  <si>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</si>
  <si>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</si>
  <si>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</si>
  <si>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</si>
  <si>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</si>
  <si>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</si>
  <si>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</si>
  <si>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</si>
  <si>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</si>
  <si>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</si>
  <si>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</si>
  <si>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</si>
  <si>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</si>
  <si>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</si>
  <si>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</si>
  <si>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</si>
  <si>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</si>
  <si>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</si>
  <si>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</si>
  <si>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</si>
  <si>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</si>
  <si>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</si>
  <si>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</si>
  <si>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</si>
  <si>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</si>
  <si>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</si>
  <si>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</si>
  <si>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</si>
  <si>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</si>
  <si>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</si>
  <si>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</si>
  <si>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</si>
  <si>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</si>
  <si>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</si>
  <si>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</si>
  <si>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</si>
  <si>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</si>
  <si>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</si>
  <si>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</si>
  <si>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</si>
  <si>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</si>
  <si>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</si>
  <si>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</si>
  <si>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</si>
  <si>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</si>
  <si>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</si>
  <si>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</si>
  <si>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</si>
  <si>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</si>
  <si>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</si>
  <si>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</si>
  <si>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</si>
  <si>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</si>
  <si>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</si>
  <si>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</si>
  <si>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</si>
  <si>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</si>
  <si>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</si>
  <si>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</si>
  <si>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</si>
  <si>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</si>
  <si>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</si>
  <si>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</si>
  <si>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</si>
  <si>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</si>
  <si>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</si>
  <si>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</si>
  <si>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</si>
  <si>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</si>
  <si>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</si>
  <si>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</si>
  <si>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</si>
  <si>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</si>
  <si>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</si>
  <si>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</si>
  <si>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</si>
  <si>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</si>
  <si>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</si>
  <si>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</si>
  <si>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</si>
  <si>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</si>
  <si>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</si>
  <si>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</si>
  <si>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</si>
  <si>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</si>
  <si>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</si>
  <si>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</si>
  <si>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</si>
  <si>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</si>
  <si>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</si>
  <si>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</si>
  <si>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</si>
  <si>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</si>
  <si>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</si>
  <si>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</si>
  <si>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</si>
  <si>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</si>
  <si>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</si>
  <si>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</si>
  <si>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</si>
  <si>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</si>
  <si>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</si>
  <si>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</si>
  <si>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</si>
  <si>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</si>
  <si>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</si>
  <si>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</si>
  <si>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</si>
  <si>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</si>
  <si>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</si>
  <si>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</si>
  <si>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</si>
  <si>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</si>
  <si>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</si>
  <si>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</si>
  <si>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</si>
  <si>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</si>
  <si>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</si>
  <si>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</si>
  <si>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</si>
  <si>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</si>
  <si>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</si>
  <si>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</si>
  <si>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</si>
  <si>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</si>
  <si>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</si>
  <si>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</si>
  <si>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</si>
  <si>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</si>
  <si>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</si>
  <si>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</si>
  <si>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</si>
  <si>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</si>
  <si>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</si>
  <si>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</si>
  <si>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</si>
  <si>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</si>
  <si>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</si>
  <si>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</si>
  <si>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</si>
  <si>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</si>
  <si>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</si>
  <si>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</si>
  <si>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</si>
  <si>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</si>
  <si>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</si>
  <si>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</si>
  <si>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</si>
  <si>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</si>
  <si>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</si>
  <si>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</si>
  <si>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</si>
  <si>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</si>
  <si>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</si>
  <si>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</si>
  <si>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</si>
  <si>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</si>
  <si>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</si>
  <si>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</si>
  <si>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</si>
  <si>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</si>
  <si>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</si>
  <si>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</si>
  <si>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</si>
  <si>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</si>
  <si>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</si>
  <si>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</si>
  <si>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</si>
  <si>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</si>
  <si>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</si>
  <si>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</si>
  <si>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</si>
  <si>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</si>
  <si>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</si>
  <si>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</si>
  <si>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</si>
  <si>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</si>
  <si>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</si>
  <si>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</si>
  <si>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</si>
  <si>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</si>
  <si>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</si>
  <si>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</si>
  <si>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</si>
  <si>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</si>
  <si>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</si>
  <si>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</si>
  <si>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</si>
  <si>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</si>
  <si>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</si>
  <si>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</si>
  <si>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</si>
  <si>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</si>
  <si>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</si>
  <si>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</si>
  <si>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</si>
  <si>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</si>
  <si>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</si>
  <si>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</si>
  <si>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</si>
  <si>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</si>
  <si>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</si>
  <si>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</si>
  <si>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</si>
  <si>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</si>
  <si>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</si>
  <si>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</si>
  <si>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</si>
  <si>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</si>
  <si>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</si>
  <si>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</si>
  <si>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</si>
  <si>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</si>
  <si>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</si>
  <si>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</si>
  <si>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</si>
  <si>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</si>
  <si>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</si>
  <si>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</si>
  <si>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</si>
  <si>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</si>
  <si>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</si>
  <si>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</si>
  <si>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</si>
  <si>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</si>
  <si>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</si>
  <si>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</si>
  <si>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</si>
  <si>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</si>
  <si>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</si>
  <si>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</si>
  <si>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</si>
  <si>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</si>
  <si>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</si>
  <si>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</si>
  <si>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</si>
  <si>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</si>
  <si>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</si>
  <si>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</si>
  <si>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</si>
  <si>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</si>
  <si>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</si>
  <si>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</si>
  <si>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</si>
  <si>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</si>
  <si>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</si>
  <si>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</si>
  <si>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</si>
  <si>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</si>
  <si>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</si>
  <si>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</si>
  <si>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</si>
  <si>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</si>
  <si>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</si>
  <si>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</si>
  <si>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</si>
  <si>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</si>
  <si>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</si>
  <si>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</si>
  <si>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</si>
  <si>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</si>
  <si>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</si>
  <si>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</si>
  <si>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</si>
  <si>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</si>
  <si>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</si>
  <si>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</si>
  <si>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</si>
  <si>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</si>
  <si>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</si>
  <si>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</si>
  <si>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</si>
  <si>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</si>
  <si>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</si>
  <si>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</si>
  <si>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</si>
  <si>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</si>
  <si>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</si>
  <si>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</si>
  <si>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</si>
  <si>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</si>
  <si>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</si>
  <si>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</si>
  <si>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</si>
  <si>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</si>
  <si>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</si>
  <si>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</si>
  <si>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</si>
  <si>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</si>
  <si>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</si>
  <si>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</si>
  <si>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</si>
  <si>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</si>
  <si>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</si>
  <si>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</si>
  <si>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</si>
  <si>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</si>
  <si>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</si>
  <si>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</si>
  <si>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</si>
  <si>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</si>
  <si>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</si>
  <si>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</si>
  <si>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</si>
  <si>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</si>
  <si>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</si>
  <si>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</si>
  <si>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</si>
  <si>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</si>
  <si>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</si>
  <si>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</si>
  <si>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</si>
  <si>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</si>
  <si>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</si>
  <si>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</si>
  <si>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</si>
  <si>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</si>
  <si>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</si>
  <si>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</si>
  <si>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</si>
  <si>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</si>
  <si>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</si>
  <si>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</si>
  <si>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</si>
  <si>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</si>
  <si>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</si>
  <si>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</si>
  <si>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</si>
  <si>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</si>
  <si>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</si>
  <si>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</si>
  <si>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</si>
  <si>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</si>
  <si>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</si>
  <si>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</si>
  <si>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</si>
  <si>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</si>
  <si>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</si>
  <si>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</si>
  <si>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</si>
  <si>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</si>
  <si>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</si>
  <si>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</si>
  <si>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</si>
  <si>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</si>
  <si>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</si>
  <si>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</si>
  <si>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</si>
  <si>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</si>
  <si>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</si>
  <si>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</si>
  <si>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</si>
  <si>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</si>
  <si>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</si>
  <si>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</si>
  <si>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</si>
  <si>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</si>
  <si>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</si>
  <si>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</si>
  <si>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</si>
  <si>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</si>
  <si>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</si>
  <si>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</si>
  <si>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</si>
  <si>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</si>
  <si>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</si>
  <si>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</si>
  <si>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</si>
  <si>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</si>
  <si>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</si>
  <si>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</si>
  <si>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</si>
  <si>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</si>
  <si>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</si>
  <si>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</si>
  <si>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</si>
  <si>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</si>
  <si>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</si>
  <si>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</si>
  <si>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</si>
  <si>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</si>
  <si>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</si>
  <si>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</si>
  <si>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</si>
  <si>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</si>
  <si>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</si>
  <si>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</si>
  <si>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</si>
  <si>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</si>
  <si>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</si>
  <si>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</si>
  <si>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</si>
  <si>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</si>
  <si>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</si>
  <si>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</si>
  <si>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</si>
  <si>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</si>
  <si>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</si>
  <si>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</si>
  <si>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</si>
  <si>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</si>
  <si>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</si>
  <si>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</si>
  <si>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</si>
  <si>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</si>
  <si>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</si>
  <si>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</si>
  <si>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</si>
  <si>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</si>
  <si>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</si>
  <si>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</si>
  <si>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</si>
  <si>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</si>
  <si>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</si>
  <si>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</si>
  <si>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</si>
  <si>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</si>
  <si>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</si>
  <si>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</si>
  <si>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</si>
  <si>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</si>
  <si>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</si>
  <si>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</si>
  <si>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</si>
  <si>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</si>
  <si>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</si>
  <si>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</si>
  <si>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</si>
  <si>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</si>
  <si>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</si>
  <si>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</si>
  <si>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</si>
  <si>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</si>
  <si>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</si>
  <si>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</si>
  <si>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</si>
  <si>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</si>
  <si>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</si>
  <si>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</si>
  <si>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</si>
  <si>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</si>
  <si>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</si>
  <si>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</si>
  <si>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</si>
  <si>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</si>
  <si>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</si>
  <si>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</si>
  <si>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</si>
  <si>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</si>
  <si>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</si>
  <si>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</si>
  <si>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</si>
  <si>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</si>
  <si>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</si>
  <si>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</si>
  <si>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</si>
  <si>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</si>
  <si>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</si>
  <si>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</si>
  <si>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</si>
  <si>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</si>
  <si>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</si>
  <si>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</si>
  <si>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</si>
  <si>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</si>
  <si>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</si>
  <si>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</si>
  <si>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</si>
  <si>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</si>
  <si>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</si>
  <si>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</si>
  <si>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</si>
  <si>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</si>
  <si>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</si>
  <si>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</si>
  <si>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</si>
  <si>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</si>
  <si>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</si>
  <si>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</si>
  <si>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</si>
  <si>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</si>
  <si>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</si>
  <si>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</si>
  <si>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</si>
  <si>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</si>
  <si>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</si>
  <si>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</si>
  <si>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</si>
  <si>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</si>
  <si>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</si>
  <si>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</si>
  <si>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</si>
  <si>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</si>
  <si>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</si>
  <si>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</si>
  <si>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</si>
  <si>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</si>
  <si>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</si>
  <si>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</si>
  <si>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</si>
  <si>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</si>
  <si>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</si>
  <si>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</si>
  <si>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</si>
  <si>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</si>
  <si>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</si>
  <si>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</si>
  <si>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</si>
  <si>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</si>
  <si>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</si>
  <si>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</si>
  <si>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</si>
  <si>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</si>
  <si>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</si>
  <si>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</si>
  <si>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</si>
  <si>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</si>
  <si>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</si>
  <si>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</si>
  <si>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</si>
  <si>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</si>
  <si>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</si>
  <si>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</si>
  <si>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</si>
  <si>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</si>
  <si>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</si>
  <si>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</si>
  <si>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</si>
  <si>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</si>
  <si>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</si>
  <si>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</si>
  <si>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</si>
  <si>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</si>
  <si>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</si>
  <si>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</si>
  <si>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</si>
  <si>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</si>
  <si>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</si>
  <si>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</si>
  <si>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</si>
  <si>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</si>
  <si>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</si>
  <si>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</si>
  <si>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</si>
  <si>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</si>
  <si>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</si>
  <si>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</si>
  <si>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</si>
  <si>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</si>
  <si>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</si>
  <si>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</si>
  <si>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</si>
  <si>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</si>
  <si>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</si>
  <si>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</si>
  <si>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</si>
  <si>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</si>
  <si>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</si>
  <si>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</si>
  <si>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</si>
  <si>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</si>
  <si>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</si>
  <si>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</si>
  <si>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</si>
  <si>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</si>
  <si>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</si>
  <si>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</si>
  <si>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</si>
  <si>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</si>
  <si>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</si>
  <si>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</si>
  <si>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</si>
  <si>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</si>
  <si>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</si>
  <si>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</si>
  <si>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</si>
  <si>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</si>
  <si>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</si>
  <si>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</si>
  <si>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</si>
  <si>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</si>
  <si>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</si>
  <si>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</si>
  <si>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</si>
  <si>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</si>
  <si>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</si>
  <si>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</si>
  <si>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</si>
  <si>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</si>
  <si>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</si>
  <si>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</si>
  <si>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</si>
  <si>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</si>
  <si>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</si>
  <si>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</si>
  <si>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</si>
  <si>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</si>
  <si>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</si>
  <si>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</si>
  <si>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</si>
  <si>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</si>
  <si>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</si>
  <si>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</si>
  <si>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</si>
  <si>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</si>
  <si>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</si>
  <si>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</si>
  <si>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</si>
  <si>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</si>
  <si>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</si>
  <si>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</si>
  <si>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</si>
  <si>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</si>
  <si>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</si>
  <si>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</si>
  <si>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</si>
  <si>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</si>
  <si>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</si>
  <si>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</si>
  <si>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</si>
  <si>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</si>
  <si>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</si>
  <si>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</si>
  <si>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</si>
  <si>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</si>
  <si>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</si>
  <si>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</si>
  <si>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</si>
  <si>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</si>
  <si>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</si>
  <si>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</si>
  <si>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</si>
  <si>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</si>
  <si>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</si>
  <si>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</si>
  <si>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</si>
  <si>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</si>
  <si>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</si>
  <si>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</si>
  <si>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</si>
  <si>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</si>
  <si>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</si>
  <si>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</si>
  <si>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</si>
  <si>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</si>
  <si>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</si>
  <si>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</si>
  <si>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</si>
  <si>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</si>
  <si>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</si>
  <si>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</si>
  <si>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</si>
  <si>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</si>
  <si>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</si>
  <si>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</si>
  <si>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</si>
  <si>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</si>
  <si>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</si>
  <si>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</si>
  <si>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</si>
  <si>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</si>
  <si>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</si>
  <si>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</si>
  <si>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</si>
  <si>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</si>
  <si>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</si>
  <si>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</si>
  <si>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</si>
  <si>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</si>
  <si>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</si>
  <si>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</si>
  <si>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</si>
  <si>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</si>
  <si>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</si>
  <si>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</si>
  <si>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</si>
  <si>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</si>
  <si>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</si>
  <si>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</si>
  <si>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</si>
  <si>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</si>
  <si>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</si>
  <si>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</si>
  <si>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</si>
  <si>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</si>
  <si>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</si>
  <si>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</si>
  <si>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</si>
  <si>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</si>
  <si>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</si>
  <si>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</si>
  <si>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</si>
  <si>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</si>
  <si>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</si>
  <si>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</si>
  <si>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</si>
  <si>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</si>
  <si>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</si>
  <si>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</si>
  <si>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</si>
  <si>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</si>
  <si>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</si>
  <si>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</si>
  <si>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</si>
  <si>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</si>
  <si>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</si>
  <si>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</si>
  <si>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</si>
  <si>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</si>
  <si>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</si>
  <si>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</si>
  <si>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</si>
  <si>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</si>
  <si>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</si>
  <si>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</si>
  <si>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</si>
  <si>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</si>
  <si>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</si>
  <si>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</si>
  <si>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</si>
  <si>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</si>
  <si>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</si>
  <si>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</si>
  <si>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</si>
  <si>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</si>
  <si>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</si>
  <si>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</si>
  <si>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</si>
  <si>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</si>
  <si>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</si>
  <si>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</si>
  <si>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</si>
  <si>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</si>
  <si>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</si>
  <si>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</si>
  <si>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</si>
  <si>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</si>
  <si>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</si>
  <si>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</si>
  <si>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</si>
  <si>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</si>
  <si>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</si>
  <si>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</si>
  <si>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</si>
  <si>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</si>
  <si>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</si>
  <si>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</si>
  <si>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</si>
  <si>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</si>
  <si>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</si>
  <si>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</si>
  <si>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</si>
  <si>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</si>
  <si>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</si>
  <si>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</si>
  <si>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</si>
  <si>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</si>
  <si>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</si>
  <si>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</si>
  <si>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</si>
  <si>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</si>
  <si>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</si>
  <si>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</si>
  <si>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</si>
  <si>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</si>
  <si>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</si>
  <si>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</si>
  <si>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</si>
  <si>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</si>
  <si>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</si>
  <si>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</si>
  <si>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</si>
  <si>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</si>
  <si>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</si>
  <si>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</si>
  <si>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</si>
  <si>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</si>
  <si>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</si>
  <si>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</si>
  <si>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</si>
  <si>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</si>
  <si>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</si>
  <si>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</si>
  <si>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</si>
  <si>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</si>
  <si>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</si>
  <si>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</si>
  <si>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</si>
  <si>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</si>
  <si>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</si>
  <si>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</si>
  <si>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</si>
  <si>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</si>
  <si>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</si>
  <si>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</si>
  <si>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</si>
  <si>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</si>
  <si>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</si>
  <si>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</si>
  <si>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</si>
  <si>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</si>
  <si>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</si>
  <si>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</si>
  <si>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</si>
  <si>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</si>
  <si>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</si>
  <si>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</si>
  <si>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</si>
  <si>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</si>
  <si>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</si>
  <si>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</si>
  <si>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</si>
  <si>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</si>
  <si>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</si>
  <si>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</si>
  <si>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</si>
  <si>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</si>
  <si>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</si>
  <si>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</si>
  <si>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</si>
  <si>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</si>
  <si>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</si>
  <si>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</si>
  <si>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</si>
  <si>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</si>
  <si>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</si>
  <si>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</si>
  <si>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</si>
  <si>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</si>
  <si>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</si>
  <si>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</si>
  <si>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</si>
  <si>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</si>
  <si>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</si>
  <si>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</si>
  <si>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</si>
  <si>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</si>
  <si>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</si>
  <si>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</si>
  <si>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</si>
  <si>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</si>
  <si>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</si>
  <si>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</si>
  <si>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</si>
  <si>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</si>
  <si>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</si>
  <si>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</si>
  <si>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</si>
  <si>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</si>
  <si>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</si>
  <si>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</si>
  <si>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</si>
  <si>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</si>
  <si>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</si>
  <si>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</si>
  <si>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</si>
  <si>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</si>
  <si>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</si>
  <si>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</si>
  <si>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</si>
  <si>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</si>
  <si>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</si>
  <si>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</si>
  <si>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</si>
  <si>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</si>
  <si>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</si>
  <si>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</si>
  <si>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</si>
  <si>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</si>
  <si>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</si>
  <si>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</si>
  <si>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</si>
  <si>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</si>
  <si>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</si>
  <si>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</si>
  <si>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</si>
  <si>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</si>
  <si>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</si>
  <si>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</si>
  <si>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</si>
  <si>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</si>
  <si>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</si>
  <si>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</si>
  <si>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</si>
  <si>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</si>
  <si>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</si>
  <si>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</si>
  <si>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</si>
  <si>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</si>
  <si>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</si>
  <si>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</si>
  <si>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</si>
  <si>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</si>
  <si>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</si>
  <si>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</si>
  <si>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</si>
  <si>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</si>
  <si>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</si>
  <si>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</si>
  <si>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</si>
  <si>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</si>
  <si>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</si>
  <si>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</si>
  <si>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</si>
  <si>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</si>
  <si>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</si>
  <si>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</si>
  <si>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</si>
  <si>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</si>
  <si>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</si>
  <si>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</si>
  <si>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</si>
  <si>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</si>
  <si>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</si>
  <si>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</si>
  <si>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</si>
  <si>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</si>
  <si>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</si>
  <si>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</si>
  <si>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</si>
  <si>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</si>
  <si>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</si>
  <si>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</si>
  <si>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</si>
  <si>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</si>
  <si>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</si>
  <si>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</si>
  <si>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</si>
  <si>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</si>
  <si>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</si>
  <si>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</si>
  <si>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</si>
  <si>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</si>
  <si>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</si>
  <si>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</si>
  <si>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</si>
  <si>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</si>
  <si>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</si>
  <si>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</si>
  <si>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</si>
  <si>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</si>
  <si>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</si>
  <si>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</si>
  <si>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</si>
  <si>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</si>
  <si>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</si>
  <si>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</si>
  <si>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</si>
  <si>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</si>
  <si>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</si>
  <si>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</si>
  <si>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</si>
  <si>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</si>
  <si>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</si>
  <si>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</si>
  <si>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</si>
  <si>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</si>
  <si>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</si>
  <si>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</si>
  <si>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</si>
  <si>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</si>
  <si>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</si>
  <si>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</si>
  <si>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</si>
  <si>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</si>
  <si>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</si>
  <si>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</si>
  <si>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</si>
  <si>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</si>
  <si>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</si>
  <si>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</si>
  <si>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</si>
  <si>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</si>
  <si>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</si>
  <si>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</si>
  <si>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</si>
  <si>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</si>
  <si>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</si>
  <si>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</si>
  <si>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</si>
  <si>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</si>
  <si>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</si>
  <si>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</si>
  <si>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</si>
  <si>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</si>
  <si>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</si>
  <si>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</si>
  <si>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</si>
  <si>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</si>
  <si>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</si>
  <si>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</si>
  <si>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</si>
  <si>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</si>
  <si>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</si>
  <si>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</si>
  <si>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</si>
  <si>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</si>
  <si>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</si>
  <si>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</si>
  <si>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</si>
  <si>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</si>
  <si>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</si>
  <si>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</si>
  <si>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</si>
  <si>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</si>
  <si>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</si>
  <si>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</si>
  <si>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</si>
  <si>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</si>
  <si>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</si>
  <si>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</si>
  <si>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</si>
  <si>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</si>
  <si>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</si>
  <si>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</si>
  <si>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</si>
  <si>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</si>
  <si>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</si>
  <si>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</si>
  <si>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</si>
  <si>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</si>
  <si>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</si>
  <si>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</si>
  <si>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</si>
  <si>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</si>
  <si>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</si>
  <si>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</si>
  <si>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</si>
  <si>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</si>
  <si>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</si>
  <si>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</si>
  <si>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</si>
  <si>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</si>
  <si>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</si>
  <si>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</si>
  <si>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</si>
  <si>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</si>
  <si>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</si>
  <si>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</si>
  <si>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</si>
  <si>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</si>
  <si>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</si>
  <si>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</si>
  <si>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</si>
  <si>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</si>
  <si>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</si>
  <si>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</si>
  <si>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</si>
  <si>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</si>
  <si>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</si>
  <si>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</si>
  <si>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</si>
  <si>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</si>
  <si>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</si>
  <si>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</si>
  <si>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</si>
  <si>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</si>
  <si>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</si>
  <si>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</si>
  <si>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</si>
  <si>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</si>
  <si>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</si>
  <si>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</si>
  <si>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</si>
  <si>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</si>
  <si>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</si>
  <si>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</si>
  <si>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</si>
  <si>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</si>
  <si>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</si>
  <si>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</si>
  <si>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</si>
  <si>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</si>
  <si>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</si>
  <si>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</si>
  <si>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</si>
  <si>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</si>
  <si>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</si>
  <si>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</si>
  <si>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</si>
  <si>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</si>
  <si>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</si>
  <si>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</si>
  <si>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</si>
  <si>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</si>
  <si>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</si>
  <si>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</si>
  <si>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</si>
  <si>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</si>
  <si>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</si>
  <si>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</si>
  <si>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</si>
  <si>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</si>
  <si>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</si>
  <si>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</si>
  <si>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</si>
  <si>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</si>
  <si>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</si>
  <si>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</si>
  <si>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</si>
  <si>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</si>
  <si>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</si>
  <si>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</si>
  <si>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</si>
  <si>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</si>
  <si>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</si>
  <si>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</si>
  <si>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</si>
  <si>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</si>
  <si>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</si>
  <si>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</si>
  <si>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</si>
  <si>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</si>
  <si>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</si>
  <si>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</si>
  <si>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</si>
  <si>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</si>
  <si>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</si>
  <si>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</si>
  <si>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</si>
  <si>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</si>
  <si>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</si>
  <si>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</si>
  <si>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</si>
  <si>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</si>
  <si>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</si>
  <si>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</si>
  <si>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</si>
  <si>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</si>
  <si>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</si>
  <si>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</si>
  <si>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</si>
  <si>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</si>
  <si>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</si>
  <si>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</si>
  <si>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</si>
  <si>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</si>
  <si>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</si>
  <si>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</si>
  <si>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</si>
  <si>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</si>
  <si>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</si>
  <si>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</si>
  <si>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</si>
  <si>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</si>
  <si>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</si>
  <si>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</si>
  <si>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</si>
  <si>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</si>
  <si>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</si>
  <si>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</si>
  <si>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</si>
  <si>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</si>
  <si>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</si>
  <si>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</si>
  <si>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</si>
  <si>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</si>
  <si>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</si>
  <si>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</si>
  <si>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</si>
  <si>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</si>
  <si>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</si>
  <si>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</si>
  <si>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</si>
  <si>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</si>
  <si>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</si>
  <si>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</si>
  <si>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</si>
  <si>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</si>
  <si>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</si>
  <si>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</si>
  <si>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</si>
  <si>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</si>
  <si>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</si>
  <si>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</si>
  <si>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</si>
  <si>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</si>
  <si>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</si>
  <si>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</si>
  <si>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</si>
  <si>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</si>
  <si>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</si>
  <si>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</si>
  <si>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</si>
  <si>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</si>
  <si>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</si>
  <si>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</si>
  <si>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</si>
  <si>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</si>
  <si>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</si>
  <si>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</si>
  <si>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</si>
  <si>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</si>
  <si>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</si>
  <si>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</si>
  <si>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</si>
  <si>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</si>
  <si>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</si>
  <si>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</si>
  <si>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</si>
  <si>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</si>
  <si>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</si>
  <si>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</si>
  <si>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</si>
  <si>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</si>
  <si>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</si>
  <si>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</si>
  <si>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</si>
  <si>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</si>
  <si>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</si>
  <si>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</si>
  <si>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</si>
  <si>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</si>
  <si>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</si>
  <si>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</si>
  <si>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</si>
  <si>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</si>
  <si>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</si>
  <si>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</si>
  <si>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</si>
  <si>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</si>
  <si>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</si>
  <si>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</si>
  <si>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</si>
  <si>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</si>
  <si>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</si>
  <si>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</si>
  <si>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</si>
  <si>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</si>
  <si>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</si>
  <si>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</si>
  <si>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</si>
  <si>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</si>
  <si>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</si>
  <si>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</si>
  <si>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</si>
  <si>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</si>
  <si>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</si>
  <si>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</si>
  <si>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</si>
  <si>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</si>
  <si>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</si>
  <si>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</si>
  <si>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</si>
  <si>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</si>
  <si>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</si>
  <si>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</si>
  <si>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</si>
  <si>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</si>
  <si>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</si>
  <si>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</si>
  <si>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</si>
  <si>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</si>
  <si>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</si>
  <si>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</si>
  <si>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</si>
  <si>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</si>
  <si>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</si>
  <si>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</si>
  <si>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</si>
  <si>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</si>
  <si>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</si>
  <si>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</si>
  <si>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</si>
  <si>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</si>
  <si>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</si>
  <si>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</si>
  <si>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</si>
  <si>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</si>
  <si>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</si>
  <si>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</si>
  <si>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</si>
  <si>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</si>
  <si>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</si>
  <si>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</si>
  <si>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</si>
  <si>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</si>
  <si>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</si>
  <si>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</si>
  <si>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</si>
  <si>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</si>
  <si>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</si>
  <si>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</si>
  <si>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</si>
  <si>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</si>
  <si>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</si>
  <si>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</si>
  <si>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</si>
  <si>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</si>
  <si>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</si>
  <si>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</si>
  <si>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</si>
  <si>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</si>
  <si>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</si>
  <si>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</si>
  <si>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</si>
  <si>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</si>
  <si>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</si>
  <si>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</si>
  <si>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</si>
  <si>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</si>
  <si>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</si>
  <si>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</si>
  <si>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</si>
  <si>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</si>
  <si>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</si>
  <si>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</si>
  <si>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</si>
  <si>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</si>
  <si>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</si>
  <si>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</si>
  <si>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</si>
  <si>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</si>
  <si>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</si>
  <si>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</si>
  <si>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</si>
  <si>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</si>
  <si>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</si>
  <si>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</si>
  <si>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</si>
  <si>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</si>
  <si>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</si>
  <si>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</si>
  <si>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</si>
  <si>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</si>
  <si>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</si>
  <si>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</si>
  <si>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</si>
  <si>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</si>
  <si>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</si>
  <si>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</si>
  <si>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</si>
  <si>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</si>
  <si>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</si>
  <si>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</si>
  <si>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</si>
  <si>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</si>
  <si>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</si>
  <si>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</si>
  <si>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</si>
  <si>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</si>
  <si>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</si>
  <si>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</si>
  <si>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</si>
  <si>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</si>
  <si>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</si>
  <si>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</si>
  <si>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</si>
  <si>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</si>
  <si>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</si>
  <si>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</si>
  <si>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</si>
  <si>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</si>
  <si>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</si>
  <si>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</si>
  <si>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</si>
  <si>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</si>
  <si>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</si>
  <si>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</si>
  <si>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</si>
  <si>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</si>
  <si>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</si>
  <si>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</si>
  <si>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</si>
  <si>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</si>
  <si>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</si>
  <si>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</si>
  <si>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</si>
  <si>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</si>
  <si>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</si>
  <si>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</si>
  <si>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</si>
  <si>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</si>
  <si>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</si>
  <si>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</si>
  <si>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</si>
  <si>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</si>
  <si>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</si>
  <si>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</si>
  <si>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</si>
  <si>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</si>
  <si>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</si>
  <si>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</si>
  <si>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</si>
  <si>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</si>
  <si>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</si>
  <si>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</si>
  <si>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</si>
  <si>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</si>
  <si>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</si>
  <si>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</si>
  <si>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</si>
  <si>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</si>
  <si>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</si>
  <si>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</si>
  <si>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</si>
  <si>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</si>
  <si>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</si>
  <si>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</si>
  <si>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</si>
  <si>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</si>
  <si>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</si>
  <si>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</si>
  <si>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</si>
  <si>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</si>
  <si>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</si>
  <si>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</si>
  <si>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</si>
  <si>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</si>
  <si>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</si>
  <si>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</si>
  <si>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</si>
  <si>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</si>
  <si>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</si>
  <si>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</si>
  <si>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</si>
  <si>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</si>
  <si>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</si>
  <si>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</si>
  <si>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</si>
  <si>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</si>
  <si>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</si>
  <si>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</si>
  <si>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</si>
  <si>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</si>
  <si>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</si>
  <si>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</si>
  <si>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</si>
  <si>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</si>
  <si>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</si>
  <si>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</si>
  <si>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</si>
  <si>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</si>
  <si>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</si>
  <si>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</si>
  <si>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</si>
  <si>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</si>
  <si>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</si>
  <si>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</si>
  <si>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</si>
  <si>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</si>
  <si>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</si>
  <si>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</si>
  <si>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</si>
  <si>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</si>
  <si>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</si>
  <si>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</si>
  <si>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</si>
  <si>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</si>
  <si>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</si>
  <si>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</si>
  <si>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</si>
  <si>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</si>
  <si>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</si>
  <si>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</si>
  <si>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</si>
  <si>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</si>
  <si>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</si>
  <si>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</si>
  <si>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</si>
  <si>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</si>
  <si>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</si>
  <si>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</si>
  <si>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</si>
  <si>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</si>
  <si>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</si>
  <si>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</si>
  <si>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</si>
  <si>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</si>
  <si>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</si>
  <si>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</si>
  <si>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</si>
  <si>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</si>
  <si>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</si>
  <si>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</si>
  <si>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</si>
  <si>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</si>
  <si>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</si>
  <si>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</si>
  <si>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</si>
  <si>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</si>
  <si>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</si>
  <si>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</si>
  <si>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</si>
  <si>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</si>
  <si>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</si>
  <si>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</si>
  <si>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</si>
  <si>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</si>
  <si>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</si>
  <si>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</si>
  <si>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</si>
  <si>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</si>
  <si>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</si>
  <si>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</si>
  <si>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</si>
  <si>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</si>
  <si>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</si>
  <si>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</si>
  <si>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</si>
  <si>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</si>
  <si>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</si>
  <si>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</si>
  <si>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</si>
  <si>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</si>
  <si>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</si>
  <si>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</si>
  <si>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</si>
  <si>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</si>
  <si>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</si>
  <si>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</si>
  <si>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</si>
  <si>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</si>
  <si>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</si>
  <si>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</si>
  <si>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</si>
  <si>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</si>
  <si>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</si>
  <si>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</si>
  <si>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</si>
  <si>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</si>
  <si>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</si>
  <si>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</si>
  <si>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</si>
  <si>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</si>
  <si>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</si>
  <si>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</si>
  <si>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</si>
  <si>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</si>
  <si>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</si>
  <si>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</si>
  <si>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</si>
  <si>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</si>
  <si>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</si>
  <si>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</si>
  <si>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</si>
  <si>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</si>
  <si>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</si>
  <si>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</si>
  <si>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</si>
  <si>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</si>
  <si>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</si>
  <si>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</si>
  <si>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</si>
  <si>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</si>
  <si>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</si>
  <si>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</si>
  <si>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</si>
  <si>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</si>
  <si>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</si>
  <si>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</si>
  <si>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</si>
  <si>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</si>
  <si>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</si>
  <si>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</si>
  <si>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</si>
  <si>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</si>
  <si>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</si>
  <si>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</si>
  <si>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</si>
  <si>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</si>
  <si>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</si>
  <si>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</si>
  <si>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</si>
  <si>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</si>
  <si>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</si>
  <si>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</si>
  <si>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</si>
  <si>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</si>
  <si>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</si>
  <si>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</si>
  <si>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</si>
  <si>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</si>
  <si>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</si>
  <si>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</si>
  <si>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</si>
  <si>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</si>
  <si>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</si>
  <si>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</si>
  <si>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</si>
  <si>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</si>
  <si>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</si>
  <si>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</si>
  <si>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</si>
  <si>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</si>
  <si>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</si>
  <si>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</si>
  <si>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</si>
  <si>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</si>
  <si>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</si>
  <si>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</si>
  <si>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</si>
  <si>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</si>
  <si>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</si>
  <si>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</si>
  <si>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</si>
  <si>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</si>
  <si>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</si>
  <si>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</si>
  <si>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</si>
  <si>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</si>
  <si>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</si>
  <si>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</si>
  <si>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</si>
  <si>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</si>
  <si>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</si>
  <si>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</si>
  <si>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</si>
  <si>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</si>
  <si>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</si>
  <si>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</si>
  <si>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</si>
  <si>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</si>
  <si>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</si>
  <si>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</si>
  <si>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</si>
  <si>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</si>
  <si>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</si>
  <si>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</si>
  <si>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</si>
  <si>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</si>
  <si>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</si>
  <si>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</si>
  <si>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</si>
  <si>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</si>
  <si>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</si>
  <si>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</si>
  <si>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</si>
  <si>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</si>
  <si>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</si>
  <si>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</si>
  <si>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</si>
  <si>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</si>
  <si>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</si>
  <si>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</si>
  <si>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</si>
  <si>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</si>
  <si>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</si>
  <si>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</si>
  <si>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</si>
  <si>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</si>
  <si>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</si>
  <si>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</si>
  <si>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</si>
  <si>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</si>
  <si>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</si>
  <si>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</si>
  <si>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</si>
  <si>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</si>
  <si>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</si>
  <si>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</si>
  <si>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</si>
  <si>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</si>
  <si>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</si>
  <si>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</si>
  <si>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</si>
  <si>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</si>
  <si>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</si>
  <si>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</si>
  <si>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</si>
  <si>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</si>
  <si>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</si>
  <si>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</si>
  <si>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</si>
  <si>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</si>
  <si>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</si>
  <si>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</si>
  <si>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</si>
  <si>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</si>
  <si>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</si>
  <si>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</si>
  <si>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</si>
  <si>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</si>
  <si>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</si>
  <si>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</si>
  <si>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</si>
  <si>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</si>
  <si>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</si>
  <si>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</si>
  <si>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</si>
  <si>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</si>
  <si>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</si>
  <si>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</si>
  <si>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</si>
  <si>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</si>
  <si>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</si>
  <si>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</si>
  <si>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</si>
  <si>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</si>
  <si>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</si>
  <si>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</si>
  <si>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</si>
  <si>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</si>
  <si>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</si>
  <si>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</si>
  <si>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</si>
  <si>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</si>
  <si>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</si>
  <si>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</si>
  <si>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</si>
  <si>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</si>
  <si>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</si>
  <si>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</si>
  <si>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</si>
  <si>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</si>
  <si>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</si>
  <si>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</si>
  <si>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</si>
  <si>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</si>
  <si>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</si>
  <si>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</si>
  <si>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</si>
  <si>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</si>
  <si>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</si>
  <si>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</si>
  <si>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</si>
  <si>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</si>
  <si>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</si>
  <si>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</si>
  <si>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</si>
  <si>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</si>
  <si>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</si>
  <si>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</si>
  <si>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</si>
  <si>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</si>
  <si>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</si>
  <si>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</si>
  <si>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</si>
  <si>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</si>
  <si>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</si>
  <si>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</si>
  <si>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</si>
  <si>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</si>
  <si>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</si>
  <si>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</si>
  <si>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</si>
  <si>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</si>
  <si>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</si>
  <si>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</si>
  <si>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</si>
  <si>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</si>
  <si>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</si>
  <si>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</si>
  <si>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</si>
  <si>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</si>
  <si>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</si>
  <si>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</si>
  <si>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</si>
  <si>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</si>
  <si>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</si>
  <si>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</si>
  <si>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</si>
  <si>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</si>
  <si>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</si>
  <si>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</si>
  <si>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</si>
  <si>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</si>
  <si>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</si>
  <si>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</si>
  <si>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</si>
  <si>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</si>
  <si>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</si>
  <si>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</si>
  <si>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</si>
  <si>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</si>
  <si>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</si>
  <si>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</si>
  <si>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</si>
  <si>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</si>
  <si>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</si>
  <si>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</si>
  <si>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</si>
  <si>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</si>
  <si>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</si>
  <si>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</si>
  <si>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</si>
  <si>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</si>
  <si>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</si>
  <si>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</si>
  <si>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</si>
  <si>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</si>
  <si>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</si>
  <si>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</si>
  <si>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</si>
  <si>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</si>
  <si>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</si>
  <si>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</si>
  <si>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</si>
  <si>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</si>
  <si>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</si>
  <si>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</si>
  <si>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</si>
  <si>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</si>
  <si>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</si>
  <si>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</si>
  <si>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</si>
  <si>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</si>
  <si>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</si>
  <si>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</si>
  <si>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</si>
  <si>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</si>
  <si>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</si>
  <si>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</si>
  <si>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</si>
  <si>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</si>
  <si>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</si>
  <si>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</si>
  <si>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</si>
  <si>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</si>
  <si>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</si>
  <si>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</si>
  <si>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</si>
  <si>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</si>
  <si>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</si>
  <si>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</si>
  <si>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</si>
  <si>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</si>
  <si>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</si>
  <si>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</si>
  <si>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</si>
  <si>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</si>
  <si>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</si>
  <si>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</si>
  <si>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</si>
  <si>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</si>
  <si>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</si>
  <si>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</si>
  <si>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</si>
  <si>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</si>
  <si>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</si>
  <si>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</si>
  <si>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</si>
  <si>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</si>
  <si>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</si>
  <si>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</si>
  <si>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</si>
  <si>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</si>
  <si>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</si>
  <si>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</si>
  <si>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</si>
  <si>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</si>
  <si>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</si>
  <si>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</si>
  <si>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</si>
  <si>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</si>
  <si>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</si>
  <si>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</si>
  <si>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</si>
  <si>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</si>
  <si>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</si>
  <si>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</si>
  <si>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</si>
  <si>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</si>
  <si>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</si>
  <si>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</si>
  <si>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</si>
  <si>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</si>
  <si>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</si>
  <si>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</si>
  <si>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</si>
  <si>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</si>
  <si>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</si>
  <si>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</si>
  <si>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</si>
  <si>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</si>
  <si>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</si>
  <si>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</si>
  <si>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</si>
  <si>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</si>
  <si>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</si>
  <si>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</si>
  <si>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</si>
  <si>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</si>
  <si>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</si>
  <si>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</si>
  <si>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</si>
  <si>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</si>
  <si>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</si>
  <si>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</si>
  <si>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</si>
  <si>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</si>
  <si>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</si>
  <si>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</si>
  <si>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</si>
  <si>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</si>
  <si>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</si>
  <si>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</si>
  <si>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</si>
  <si>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</si>
  <si>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</si>
  <si>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</si>
  <si>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</si>
  <si>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</si>
  <si>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</si>
  <si>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</si>
  <si>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</si>
  <si>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</si>
  <si>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</si>
  <si>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</si>
  <si>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</si>
  <si>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</si>
  <si>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</si>
  <si>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</si>
  <si>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</si>
  <si>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</si>
  <si>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</si>
  <si>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</si>
  <si>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</si>
  <si>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</si>
  <si>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</si>
  <si>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</si>
  <si>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</si>
  <si>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</si>
  <si>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</si>
  <si>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</si>
  <si>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</si>
  <si>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</si>
  <si>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</si>
  <si>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</si>
  <si>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</si>
  <si>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</si>
  <si>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</si>
  <si>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</si>
  <si>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</si>
  <si>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</si>
  <si>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</si>
  <si>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</si>
  <si>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</si>
  <si>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</si>
  <si>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</si>
  <si>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</si>
  <si>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</si>
  <si>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</si>
  <si>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</si>
  <si>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</si>
  <si>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</si>
  <si>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</si>
  <si>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</si>
  <si>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</si>
  <si>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</si>
  <si>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</si>
  <si>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</si>
  <si>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</si>
  <si>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</si>
  <si>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</si>
  <si>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</si>
  <si>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</si>
  <si>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</si>
  <si>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</si>
  <si>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</si>
  <si>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</si>
  <si>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</si>
  <si>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</si>
  <si>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</si>
  <si>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</si>
  <si>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</si>
  <si>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</si>
  <si>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</si>
  <si>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</si>
  <si>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</si>
  <si>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</si>
  <si>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</si>
  <si>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</si>
  <si>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</si>
  <si>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</si>
  <si>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</si>
  <si>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</si>
  <si>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</si>
  <si>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</si>
  <si>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</si>
  <si>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</si>
  <si>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</si>
  <si>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</si>
  <si>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</si>
  <si>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</si>
  <si>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</si>
  <si>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</si>
  <si>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</si>
  <si>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</si>
  <si>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</si>
  <si>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</si>
  <si>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</si>
  <si>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</si>
  <si>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</si>
  <si>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</si>
  <si>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</si>
  <si>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</si>
  <si>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</si>
  <si>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</si>
  <si>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</si>
  <si>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</si>
  <si>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</si>
  <si>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</si>
  <si>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</si>
  <si>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</si>
  <si>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</si>
  <si>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</si>
  <si>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</si>
  <si>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</si>
  <si>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</si>
  <si>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</si>
  <si>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</si>
  <si>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</si>
  <si>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</si>
  <si>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</si>
  <si>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</si>
  <si>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</si>
  <si>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</si>
  <si>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</si>
  <si>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</si>
  <si>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</si>
  <si>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</si>
  <si>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</si>
  <si>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</si>
  <si>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</si>
  <si>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</si>
  <si>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</si>
  <si>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</si>
  <si>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</si>
  <si>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</si>
  <si>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</si>
  <si>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</si>
  <si>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</si>
  <si>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</si>
  <si>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</si>
  <si>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</si>
  <si>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</si>
  <si>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</si>
  <si>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</si>
  <si>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</si>
  <si>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</si>
  <si>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</si>
  <si>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</si>
  <si>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</si>
  <si>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</si>
  <si>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</si>
  <si>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</si>
  <si>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</si>
  <si>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</si>
  <si>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</si>
  <si>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</si>
  <si>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</si>
  <si>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</si>
  <si>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</si>
  <si>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</si>
  <si>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</si>
  <si>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</si>
  <si>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</si>
  <si>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</si>
  <si>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</si>
  <si>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</si>
  <si>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</si>
  <si>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</si>
  <si>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</si>
  <si>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</si>
  <si>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</si>
  <si>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</si>
  <si>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</si>
  <si>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</si>
  <si>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</si>
  <si>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</si>
  <si>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</si>
  <si>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</si>
  <si>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</si>
  <si>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</si>
  <si>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</si>
  <si>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</si>
  <si>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</si>
  <si>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</si>
  <si>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</si>
  <si>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</si>
  <si>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</si>
  <si>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</si>
  <si>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</si>
  <si>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</si>
  <si>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</si>
  <si>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</si>
  <si>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</si>
  <si>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</si>
  <si>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</si>
  <si>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</si>
  <si>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</si>
  <si>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</si>
  <si>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</si>
  <si>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</si>
  <si>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</si>
  <si>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</si>
  <si>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</si>
  <si>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</si>
  <si>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</si>
  <si>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</si>
  <si>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</si>
  <si>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</si>
  <si>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</si>
  <si>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</si>
  <si>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</si>
  <si>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</si>
  <si>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</si>
  <si>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</si>
  <si>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</si>
  <si>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</si>
  <si>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</si>
  <si>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</si>
  <si>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</si>
  <si>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</si>
  <si>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</si>
  <si>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</si>
  <si>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</si>
  <si>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</si>
  <si>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</si>
  <si>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</si>
  <si>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</si>
  <si>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</si>
  <si>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</si>
  <si>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</si>
  <si>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</si>
  <si>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</si>
  <si>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</si>
  <si>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</si>
  <si>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</si>
  <si>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</si>
  <si>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</si>
  <si>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</si>
  <si>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</si>
  <si>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</si>
  <si>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</si>
  <si>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</si>
  <si>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</si>
  <si>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</si>
  <si>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</si>
  <si>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</si>
  <si>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</si>
  <si>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</si>
  <si>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</si>
  <si>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</si>
  <si>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</si>
  <si>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</si>
  <si>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</si>
  <si>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</si>
  <si>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</si>
  <si>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</si>
  <si>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</si>
  <si>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</si>
  <si>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</si>
  <si>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</si>
  <si>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</si>
  <si>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</si>
  <si>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</si>
  <si>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</si>
  <si>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</si>
  <si>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</si>
  <si>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</si>
  <si>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</si>
  <si>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</si>
  <si>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</si>
  <si>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</si>
  <si>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</si>
  <si>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</si>
  <si>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</si>
  <si>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</si>
  <si>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</si>
  <si>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</si>
  <si>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</si>
  <si>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</si>
  <si>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</si>
  <si>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</si>
  <si>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</si>
  <si>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</si>
  <si>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</si>
  <si>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</si>
  <si>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</si>
  <si>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</si>
  <si>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</si>
  <si>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</si>
  <si>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</si>
  <si>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</si>
  <si>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</si>
  <si>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</si>
  <si>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</si>
  <si>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</si>
  <si>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</si>
  <si>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</si>
  <si>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</si>
  <si>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</si>
  <si>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</si>
  <si>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</si>
  <si>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</si>
  <si>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</si>
  <si>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</si>
  <si>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</si>
  <si>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</si>
  <si>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</si>
  <si>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</si>
  <si>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</si>
  <si>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</si>
  <si>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</si>
  <si>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</si>
  <si>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</si>
  <si>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</si>
  <si>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</si>
  <si>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</si>
  <si>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</si>
  <si>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</si>
  <si>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</si>
  <si>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</si>
  <si>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</si>
  <si>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</si>
  <si>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</si>
  <si>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</si>
  <si>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</si>
  <si>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</si>
  <si>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</si>
  <si>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</si>
  <si>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</si>
  <si>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</si>
  <si>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</si>
  <si>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</si>
  <si>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</si>
  <si>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</si>
  <si>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</si>
  <si>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</si>
  <si>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</si>
  <si>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</si>
  <si>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</si>
  <si>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</si>
  <si>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</si>
  <si>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</si>
  <si>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</si>
  <si>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</si>
  <si>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</si>
  <si>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</si>
  <si>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</si>
  <si>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</si>
  <si>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</si>
  <si>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</si>
  <si>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</si>
  <si>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</si>
  <si>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</si>
  <si>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</si>
  <si>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</si>
  <si>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</si>
  <si>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</si>
  <si>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</si>
  <si>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</si>
  <si>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</si>
  <si>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</si>
  <si>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</si>
  <si>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</si>
  <si>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</si>
  <si>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</si>
  <si>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</si>
  <si>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</si>
  <si>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</si>
  <si>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</si>
  <si>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</si>
  <si>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</si>
  <si>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</si>
  <si>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</si>
  <si>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</si>
  <si>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</si>
  <si>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</si>
  <si>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</si>
  <si>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</si>
  <si>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</si>
  <si>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</si>
  <si>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</si>
  <si>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</si>
  <si>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</si>
  <si>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</si>
  <si>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</si>
  <si>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</si>
  <si>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</si>
  <si>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</si>
  <si>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</si>
  <si>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</si>
  <si>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</si>
  <si>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</si>
  <si>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</si>
  <si>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</si>
  <si>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</si>
  <si>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</si>
  <si>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</si>
  <si>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</si>
  <si>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</si>
  <si>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</si>
  <si>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</si>
  <si>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</si>
  <si>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</si>
  <si>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</si>
  <si>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</si>
  <si>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</si>
  <si>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</si>
  <si>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</si>
  <si>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</si>
  <si>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</si>
  <si>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</si>
  <si>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</si>
  <si>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</si>
  <si>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</si>
  <si>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</si>
  <si>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</si>
  <si>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</si>
  <si>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</si>
  <si>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</si>
  <si>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</si>
  <si>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</si>
  <si>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</si>
  <si>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</si>
  <si>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</si>
  <si>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</si>
  <si>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</si>
  <si>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</si>
  <si>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</si>
  <si>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</si>
  <si>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</si>
  <si>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</si>
  <si>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</si>
  <si>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</si>
  <si>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</si>
  <si>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</si>
  <si>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</si>
  <si>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</si>
  <si>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</si>
  <si>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</si>
  <si>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</si>
  <si>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</si>
  <si>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</si>
  <si>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</si>
  <si>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</si>
  <si>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</si>
  <si>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</si>
  <si>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</si>
  <si>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</si>
  <si>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</si>
  <si>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</si>
  <si>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</si>
  <si>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</si>
  <si>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</si>
  <si>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</si>
  <si>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</si>
  <si>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</si>
  <si>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</si>
  <si>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</si>
  <si>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</si>
  <si>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</si>
  <si>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</si>
  <si>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</si>
  <si>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</si>
  <si>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</si>
  <si>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</si>
  <si>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</si>
  <si>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</si>
  <si>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</si>
  <si>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</si>
  <si>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</si>
  <si>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</si>
  <si>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</si>
  <si>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</si>
  <si>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</si>
  <si>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</si>
  <si>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</si>
  <si>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</si>
  <si>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</si>
  <si>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</si>
  <si>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</si>
  <si>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</si>
  <si>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</si>
  <si>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</si>
  <si>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</si>
  <si>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</si>
  <si>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</si>
  <si>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</si>
  <si>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</si>
  <si>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</si>
  <si>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</si>
  <si>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</si>
  <si>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</si>
  <si>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</si>
  <si>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</si>
  <si>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</si>
  <si>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</si>
  <si>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</si>
  <si>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</si>
  <si>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</si>
  <si>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</si>
  <si>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</si>
  <si>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</si>
  <si>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</si>
  <si>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</si>
  <si>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</si>
  <si>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</si>
  <si>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</si>
  <si>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</si>
  <si>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</si>
  <si>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</si>
  <si>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</si>
  <si>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</si>
  <si>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</si>
  <si>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</si>
  <si>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</si>
  <si>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</si>
  <si>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</si>
  <si>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</si>
  <si>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</si>
  <si>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</si>
  <si>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</si>
  <si>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</si>
  <si>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</si>
  <si>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</si>
  <si>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</si>
  <si>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</si>
  <si>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</si>
  <si>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</si>
  <si>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</si>
  <si>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</si>
  <si>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</si>
  <si>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</si>
  <si>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</si>
  <si>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</si>
  <si>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</si>
  <si>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</si>
  <si>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</si>
  <si>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</si>
  <si>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</si>
  <si>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</si>
  <si>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</si>
  <si>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</si>
  <si>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</si>
  <si>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</si>
  <si>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</si>
  <si>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</si>
  <si>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</si>
  <si>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</si>
  <si>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</si>
  <si>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</si>
  <si>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</si>
  <si>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</si>
  <si>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</si>
  <si>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</si>
  <si>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</si>
  <si>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</si>
  <si>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</si>
  <si>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</si>
  <si>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</si>
  <si>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</si>
  <si>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</si>
  <si>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</si>
  <si>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</si>
  <si>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</si>
  <si>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</si>
  <si>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</si>
  <si>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</si>
  <si>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</si>
  <si>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</si>
  <si>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</si>
  <si>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</si>
  <si>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</si>
  <si>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</si>
  <si>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</si>
  <si>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</si>
  <si>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</si>
  <si>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</si>
  <si>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</si>
  <si>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</si>
  <si>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</si>
  <si>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</si>
  <si>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</si>
  <si>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</si>
  <si>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</si>
  <si>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</si>
  <si>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</si>
  <si>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</si>
  <si>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</si>
  <si>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</si>
  <si>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</si>
  <si>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</si>
  <si>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</si>
  <si>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</si>
  <si>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</si>
  <si>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</si>
  <si>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</si>
  <si>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</si>
  <si>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</si>
  <si>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</si>
  <si>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</si>
  <si>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</si>
  <si>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</si>
  <si>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</si>
  <si>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</si>
  <si>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</si>
  <si>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</si>
  <si>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</si>
  <si>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</si>
  <si>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</si>
  <si>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</si>
  <si>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</si>
  <si>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</si>
  <si>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</si>
  <si>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</si>
  <si>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</si>
  <si>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</si>
  <si>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</si>
  <si>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</si>
  <si>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</si>
  <si>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</si>
  <si>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</si>
  <si>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</si>
  <si>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</si>
  <si>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</si>
  <si>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</si>
  <si>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</si>
  <si>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</si>
  <si>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</si>
  <si>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</si>
  <si>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</si>
  <si>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</si>
  <si>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</si>
  <si>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</si>
  <si>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</si>
  <si>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</si>
  <si>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</si>
  <si>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</si>
  <si>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</si>
  <si>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</si>
  <si>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</si>
  <si>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</si>
  <si>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</si>
  <si>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</si>
  <si>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</si>
  <si>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</si>
  <si>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</si>
  <si>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</si>
  <si>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</si>
  <si>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</si>
  <si>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</si>
  <si>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</si>
  <si>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</si>
  <si>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</si>
  <si>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</si>
  <si>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</si>
  <si>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</si>
  <si>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</si>
  <si>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</si>
  <si>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</si>
  <si>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</si>
  <si>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</si>
  <si>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</si>
  <si>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</si>
  <si>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</si>
  <si>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</si>
  <si>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</si>
  <si>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</si>
  <si>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</si>
  <si>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</si>
  <si>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</si>
  <si>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</si>
  <si>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</si>
  <si>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</si>
  <si>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</si>
  <si>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</si>
  <si>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</si>
  <si>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</si>
  <si>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</si>
  <si>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</si>
  <si>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</si>
  <si>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</si>
  <si>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</si>
  <si>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</si>
  <si>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</si>
  <si>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</si>
  <si>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</si>
  <si>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</si>
  <si>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</si>
  <si>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</si>
  <si>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</si>
  <si>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</si>
  <si>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</si>
  <si>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</si>
  <si>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</si>
  <si>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</si>
  <si>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</si>
  <si>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</si>
  <si>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</si>
  <si>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</si>
  <si>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</si>
  <si>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</si>
  <si>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</si>
  <si>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</si>
  <si>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</si>
  <si>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</si>
  <si>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</si>
  <si>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</si>
  <si>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</si>
  <si>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</si>
  <si>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</si>
  <si>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</si>
  <si>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</si>
  <si>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</si>
  <si>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</si>
  <si>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</si>
  <si>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</si>
  <si>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</si>
  <si>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</si>
  <si>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</si>
  <si>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</si>
  <si>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</si>
  <si>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</si>
  <si>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</si>
  <si>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</si>
  <si>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</si>
  <si>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</si>
  <si>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</si>
  <si>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</si>
  <si>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</si>
  <si>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</si>
  <si>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</si>
  <si>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</si>
  <si>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</si>
  <si>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</si>
  <si>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</si>
  <si>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</si>
  <si>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</si>
  <si>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</si>
  <si>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</si>
  <si>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</si>
  <si>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</si>
  <si>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</si>
  <si>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</si>
  <si>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</si>
  <si>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</si>
  <si>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</si>
  <si>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</si>
  <si>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</si>
  <si>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</si>
  <si>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</si>
  <si>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</si>
  <si>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</si>
  <si>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</si>
  <si>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</si>
  <si>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</si>
  <si>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</si>
  <si>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</si>
  <si>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</si>
  <si>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</si>
  <si>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</si>
  <si>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</si>
  <si>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</si>
  <si>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</si>
  <si>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</si>
  <si>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</si>
  <si>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</si>
  <si>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</si>
  <si>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</si>
  <si>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</si>
  <si>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</si>
  <si>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</si>
  <si>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</si>
  <si>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</si>
  <si>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</si>
  <si>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</si>
  <si>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</si>
  <si>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</si>
  <si>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</si>
  <si>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</si>
  <si>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</si>
  <si>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</si>
  <si>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</si>
  <si>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</si>
  <si>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</si>
  <si>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</si>
  <si>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</si>
  <si>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</si>
  <si>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</si>
  <si>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</si>
  <si>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</si>
  <si>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</si>
  <si>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</si>
  <si>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</si>
  <si>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</si>
  <si>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</si>
  <si>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</si>
  <si>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</si>
  <si>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</si>
  <si>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</si>
  <si>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</si>
  <si>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</si>
  <si>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</si>
  <si>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</si>
  <si>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</si>
  <si>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</si>
  <si>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</si>
  <si>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</si>
  <si>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</si>
  <si>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</si>
  <si>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</si>
  <si>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</si>
  <si>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</si>
  <si>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</si>
  <si>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</si>
  <si>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</si>
  <si>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</si>
  <si>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</si>
  <si>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</si>
  <si>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</si>
  <si>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</si>
  <si>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</si>
  <si>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</si>
  <si>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</si>
  <si>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</si>
  <si>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</si>
  <si>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</si>
  <si>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</si>
  <si>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</si>
  <si>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</si>
  <si>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</si>
  <si>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</si>
  <si>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</si>
  <si>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</si>
  <si>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</si>
  <si>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</si>
  <si>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</si>
  <si>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</si>
  <si>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</si>
  <si>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</si>
  <si>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</si>
  <si>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</si>
  <si>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</si>
  <si>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</si>
  <si>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</si>
  <si>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</si>
  <si>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</si>
  <si>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</si>
  <si>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</si>
  <si>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</si>
  <si>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</si>
  <si>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</si>
  <si>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</si>
  <si>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</si>
  <si>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</si>
  <si>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</si>
  <si>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</si>
  <si>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</si>
  <si>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</si>
  <si>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</si>
  <si>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</si>
  <si>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</si>
  <si>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</si>
  <si>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</si>
  <si>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</si>
  <si>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</si>
  <si>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</si>
  <si>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</si>
  <si>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</si>
  <si>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</si>
  <si>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</si>
  <si>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</si>
  <si>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</si>
  <si>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</si>
  <si>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</si>
  <si>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</si>
  <si>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</si>
  <si>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</si>
  <si>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</si>
  <si>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</si>
  <si>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</si>
  <si>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</si>
  <si>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</si>
  <si>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</si>
  <si>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</si>
  <si>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</si>
  <si>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</si>
  <si>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</si>
  <si>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</si>
  <si>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</si>
  <si>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</si>
  <si>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</si>
  <si>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</si>
  <si>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</si>
  <si>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</si>
  <si>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</si>
  <si>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</si>
  <si>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</si>
  <si>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</si>
  <si>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</si>
  <si>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</si>
  <si>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</si>
  <si>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</si>
  <si>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</si>
  <si>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</si>
  <si>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</si>
  <si>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</si>
  <si>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</si>
  <si>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</si>
  <si>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</si>
  <si>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</si>
  <si>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</si>
  <si>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</si>
  <si>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</si>
  <si>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</si>
  <si>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</si>
  <si>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</si>
  <si>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</si>
  <si>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</si>
  <si>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</si>
  <si>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</si>
  <si>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</si>
  <si>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</si>
  <si>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</si>
  <si>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</si>
  <si>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</si>
  <si>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</si>
  <si>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</si>
  <si>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</si>
  <si>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</si>
  <si>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</si>
  <si>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</si>
  <si>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</si>
  <si>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</si>
  <si>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</si>
  <si>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</si>
  <si>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</si>
  <si>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</si>
  <si>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</si>
  <si>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</si>
  <si>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</si>
  <si>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</si>
  <si>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</si>
  <si>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</si>
  <si>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</si>
  <si>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</si>
  <si>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</si>
  <si>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</si>
  <si>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</si>
  <si>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</si>
  <si>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</si>
  <si>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</si>
  <si>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</si>
  <si>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</si>
  <si>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</si>
  <si>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</si>
  <si>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</si>
  <si>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</si>
  <si>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</si>
  <si>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</si>
  <si>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</si>
  <si>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</si>
  <si>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</si>
  <si>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</si>
  <si>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</si>
  <si>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</si>
  <si>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</si>
  <si>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</si>
  <si>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</si>
  <si>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</si>
  <si>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</si>
  <si>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</si>
  <si>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</si>
  <si>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</si>
  <si>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</si>
  <si>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</si>
  <si>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</si>
  <si>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</si>
  <si>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</si>
  <si>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</si>
  <si>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</si>
  <si>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</si>
  <si>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</si>
  <si>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</si>
  <si>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</si>
  <si>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</si>
  <si>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</si>
  <si>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</si>
  <si>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</si>
  <si>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</si>
  <si>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</si>
  <si>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</si>
  <si>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</si>
  <si>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</si>
  <si>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</si>
  <si>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</si>
  <si>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</si>
  <si>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</si>
  <si>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</si>
  <si>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</si>
  <si>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</si>
  <si>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</si>
  <si>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</si>
  <si>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</si>
  <si>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</si>
  <si>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</si>
  <si>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</si>
  <si>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</si>
  <si>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</si>
  <si>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</si>
  <si>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</si>
  <si>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</si>
  <si>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</si>
  <si>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</si>
  <si>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</si>
  <si>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</si>
  <si>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</si>
  <si>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</si>
  <si>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</si>
  <si>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</si>
  <si>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</si>
  <si>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</si>
  <si>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</si>
  <si>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</si>
  <si>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</si>
  <si>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</si>
  <si>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</si>
  <si>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</si>
  <si>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</si>
  <si>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</si>
  <si>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</si>
  <si>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</si>
  <si>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</si>
  <si>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</si>
  <si>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</si>
  <si>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</si>
  <si>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</si>
  <si>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</si>
  <si>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</si>
  <si>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</si>
  <si>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</si>
  <si>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</si>
  <si>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</si>
  <si>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</si>
  <si>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</si>
  <si>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</si>
  <si>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</si>
  <si>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</si>
  <si>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</si>
  <si>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</si>
  <si>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</si>
  <si>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</si>
  <si>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</si>
  <si>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</si>
  <si>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</si>
  <si>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</si>
  <si>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</si>
  <si>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</si>
  <si>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</si>
  <si>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</si>
  <si>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</si>
  <si>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</si>
  <si>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</si>
  <si>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</si>
  <si>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</si>
  <si>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</si>
  <si>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</si>
  <si>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</si>
  <si>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</si>
  <si>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</si>
  <si>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</si>
  <si>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</si>
  <si>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</si>
  <si>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</si>
  <si>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</si>
  <si>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</si>
  <si>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</si>
  <si>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</si>
  <si>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</si>
  <si>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</si>
  <si>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</si>
  <si>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</si>
  <si>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</si>
  <si>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</si>
  <si>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</si>
  <si>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</si>
  <si>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</si>
  <si>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</si>
  <si>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</si>
  <si>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</si>
  <si>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</si>
  <si>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</si>
  <si>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</si>
  <si>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</si>
  <si>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</si>
  <si>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</si>
  <si>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</si>
  <si>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</si>
  <si>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</si>
  <si>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</si>
  <si>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</si>
  <si>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</si>
  <si>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</si>
  <si>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</si>
  <si>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</si>
  <si>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</si>
  <si>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</si>
  <si>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</si>
  <si>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</si>
  <si>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</si>
  <si>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</si>
  <si>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</si>
  <si>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</si>
  <si>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</si>
  <si>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</si>
  <si>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</si>
  <si>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</si>
  <si>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</si>
  <si>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</si>
  <si>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</si>
  <si>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</si>
  <si>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</si>
  <si>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</si>
  <si>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</si>
  <si>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</si>
  <si>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</si>
  <si>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</si>
  <si>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</si>
  <si>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</si>
  <si>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</si>
  <si>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</si>
  <si>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</si>
  <si>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</si>
  <si>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</si>
  <si>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</si>
  <si>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</si>
  <si>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</si>
  <si>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</si>
  <si>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</si>
  <si>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</si>
  <si>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</si>
  <si>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</si>
  <si>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</si>
  <si>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</si>
  <si>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</si>
  <si>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</si>
  <si>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</si>
  <si>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</si>
  <si>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</si>
  <si>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</si>
  <si>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</si>
  <si>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</si>
  <si>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</si>
  <si>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</si>
  <si>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</si>
  <si>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</si>
  <si>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</si>
  <si>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</si>
  <si>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</si>
  <si>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</si>
  <si>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</si>
  <si>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</si>
  <si>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</si>
  <si>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</si>
  <si>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</si>
  <si>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</si>
  <si>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</si>
  <si>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</si>
  <si>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</si>
  <si>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</si>
  <si>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</si>
  <si>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</si>
  <si>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</si>
  <si>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</si>
  <si>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</si>
  <si>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</si>
  <si>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</si>
  <si>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</si>
  <si>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</si>
  <si>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</si>
  <si>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</si>
  <si>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</si>
  <si>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</si>
  <si>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</si>
  <si>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</si>
  <si>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</si>
  <si>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</si>
  <si>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</si>
  <si>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</si>
  <si>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</si>
  <si>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</si>
  <si>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</si>
  <si>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</si>
  <si>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</si>
  <si>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</si>
  <si>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</si>
  <si>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</si>
  <si>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</si>
  <si>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</si>
  <si>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</si>
  <si>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</si>
  <si>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</si>
  <si>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</si>
  <si>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</si>
  <si>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</si>
  <si>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</si>
  <si>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</si>
  <si>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</si>
  <si>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</si>
  <si>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</si>
  <si>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</si>
  <si>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</si>
  <si>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</si>
  <si>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</si>
  <si>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</si>
  <si>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</si>
  <si>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</si>
  <si>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</si>
  <si>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</si>
  <si>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</si>
  <si>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</si>
  <si>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</si>
  <si>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</si>
  <si>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</si>
  <si>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</si>
  <si>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</si>
  <si>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</si>
  <si>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</si>
  <si>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</si>
  <si>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</si>
  <si>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</si>
  <si>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</si>
  <si>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</si>
  <si>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</si>
  <si>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</si>
  <si>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</si>
  <si>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</si>
  <si>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</si>
  <si>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</si>
  <si>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</si>
  <si>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</si>
  <si>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</si>
  <si>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</si>
  <si>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</si>
  <si>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</si>
  <si>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</si>
  <si>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</si>
  <si>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</si>
  <si>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</si>
  <si>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</si>
  <si>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</si>
  <si>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</si>
  <si>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</si>
  <si>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</si>
  <si>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</si>
  <si>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</si>
  <si>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</si>
  <si>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</si>
  <si>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</si>
  <si>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</si>
  <si>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</si>
  <si>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</si>
  <si>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</si>
  <si>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</si>
  <si>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</si>
  <si>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</si>
  <si>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</si>
  <si>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</si>
  <si>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</si>
  <si>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</si>
  <si>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</si>
  <si>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</si>
  <si>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</si>
  <si>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</si>
  <si>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</si>
  <si>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</si>
  <si>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</si>
  <si>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</si>
  <si>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</si>
  <si>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</si>
  <si>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</si>
  <si>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</si>
  <si>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</si>
  <si>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</si>
  <si>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</si>
  <si>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</si>
  <si>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</si>
  <si>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</si>
  <si>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</si>
  <si>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</si>
  <si>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</si>
  <si>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</si>
  <si>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</si>
  <si>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</si>
  <si>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</si>
  <si>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</si>
  <si>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</si>
  <si>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</si>
  <si>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</si>
  <si>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</si>
  <si>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</si>
  <si>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</si>
  <si>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</si>
  <si>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</si>
  <si>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</si>
  <si>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</si>
  <si>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</si>
  <si>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</si>
  <si>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</si>
  <si>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</si>
  <si>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</si>
  <si>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</si>
  <si>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</si>
  <si>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</si>
  <si>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</si>
  <si>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</si>
  <si>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</si>
  <si>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</si>
  <si>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</si>
  <si>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</si>
  <si>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</si>
  <si>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</si>
  <si>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</si>
  <si>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</si>
  <si>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</si>
  <si>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</si>
  <si>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</si>
  <si>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</si>
  <si>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</si>
  <si>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</si>
  <si>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</si>
  <si>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</si>
  <si>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</si>
  <si>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</si>
  <si>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</si>
  <si>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</si>
  <si>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</si>
  <si>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</si>
  <si>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</si>
  <si>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</si>
  <si>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</si>
  <si>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</si>
  <si>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</si>
  <si>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</si>
  <si>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</si>
  <si>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</si>
  <si>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</si>
  <si>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</si>
  <si>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</si>
  <si>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</si>
  <si>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</si>
  <si>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</si>
  <si>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</si>
  <si>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</si>
  <si>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</si>
  <si>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</si>
  <si>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</si>
  <si>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</si>
  <si>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</si>
  <si>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</si>
  <si>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</si>
  <si>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</si>
  <si>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</si>
  <si>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</si>
  <si>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</si>
  <si>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</si>
  <si>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</si>
  <si>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</si>
  <si>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</si>
  <si>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</si>
  <si>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</si>
  <si>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</si>
  <si>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</si>
  <si>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</si>
  <si>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</si>
  <si>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</si>
  <si>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</si>
  <si>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</si>
  <si>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</si>
  <si>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</si>
  <si>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</si>
  <si>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</si>
  <si>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</si>
  <si>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</si>
  <si>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</si>
  <si>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</si>
  <si>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</si>
  <si>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</si>
  <si>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</si>
  <si>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</si>
  <si>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</si>
  <si>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</si>
  <si>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</si>
  <si>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</si>
  <si>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</si>
  <si>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</si>
  <si>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</si>
  <si>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</si>
  <si>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</si>
  <si>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</si>
  <si>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</si>
  <si>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</si>
  <si>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</si>
  <si>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</si>
  <si>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</si>
  <si>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</si>
  <si>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</si>
  <si>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</si>
  <si>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</si>
  <si>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</si>
  <si>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</si>
  <si>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</si>
  <si>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</si>
  <si>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</si>
  <si>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</si>
  <si>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</si>
  <si>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</si>
  <si>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</si>
  <si>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</si>
  <si>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</si>
  <si>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</si>
  <si>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</si>
  <si>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</si>
  <si>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</si>
  <si>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</si>
  <si>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</si>
  <si>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</si>
  <si>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</si>
  <si>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</si>
  <si>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</si>
  <si>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</si>
  <si>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</si>
  <si>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</si>
  <si>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</si>
  <si>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</si>
  <si>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</si>
  <si>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</si>
  <si>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</si>
  <si>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</si>
  <si>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</si>
  <si>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</si>
  <si>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</si>
  <si>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</si>
  <si>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</si>
  <si>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</si>
  <si>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</si>
  <si>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</si>
  <si>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</si>
  <si>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</si>
  <si>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</si>
  <si>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</si>
  <si>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</si>
  <si>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</si>
  <si>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</si>
  <si>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</si>
  <si>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</si>
  <si>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</si>
  <si>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</si>
  <si>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</si>
  <si>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</si>
  <si>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</si>
  <si>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</si>
  <si>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</si>
  <si>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</si>
  <si>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</si>
  <si>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</si>
  <si>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</si>
  <si>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</si>
  <si>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</si>
  <si>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</si>
  <si>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</si>
  <si>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</si>
  <si>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</si>
  <si>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</si>
  <si>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</si>
  <si>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</si>
  <si>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</si>
  <si>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</si>
  <si>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</si>
  <si>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</si>
  <si>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</si>
  <si>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</si>
  <si>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</si>
  <si>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</si>
  <si>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</si>
  <si>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</si>
  <si>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</si>
  <si>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</si>
  <si>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</si>
  <si>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</si>
  <si>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</si>
  <si>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</si>
  <si>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</si>
  <si>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</si>
  <si>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</si>
  <si>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</si>
  <si>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</si>
  <si>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</si>
  <si>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</si>
  <si>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</si>
  <si>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</si>
  <si>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</si>
  <si>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</si>
  <si>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</si>
  <si>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</si>
  <si>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</si>
  <si>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</si>
  <si>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</si>
  <si>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</si>
  <si>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</si>
  <si>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</si>
  <si>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</si>
  <si>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</si>
  <si>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</si>
  <si>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</si>
  <si>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</si>
  <si>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</si>
  <si>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</si>
  <si>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</si>
  <si>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</si>
  <si>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</si>
  <si>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</si>
  <si>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</si>
  <si>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</si>
  <si>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</si>
  <si>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</si>
  <si>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</si>
  <si>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</si>
  <si>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</si>
  <si>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</si>
  <si>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</si>
  <si>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</si>
  <si>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</si>
  <si>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</si>
  <si>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</si>
  <si>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</si>
  <si>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</si>
  <si>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</si>
  <si>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</si>
  <si>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</si>
  <si>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</si>
  <si>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</si>
  <si>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</si>
  <si>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</si>
  <si>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</si>
  <si>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</si>
  <si>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</si>
  <si>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</si>
  <si>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</si>
  <si>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</si>
  <si>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</si>
  <si>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</si>
  <si>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</si>
  <si>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</si>
  <si>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</si>
  <si>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</si>
  <si>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</si>
  <si>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</si>
  <si>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</si>
  <si>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</si>
  <si>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</si>
  <si>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</si>
  <si>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</si>
  <si>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</si>
  <si>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</si>
  <si>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</si>
  <si>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</si>
  <si>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</si>
  <si>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</si>
  <si>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</si>
  <si>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</si>
  <si>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</si>
  <si>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</si>
  <si>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</si>
  <si>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</si>
  <si>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</si>
  <si>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</si>
  <si>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</si>
  <si>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</si>
  <si>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</si>
  <si>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</si>
  <si>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</si>
  <si>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</si>
  <si>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</si>
  <si>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</si>
  <si>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</si>
  <si>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</si>
  <si>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</si>
  <si>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</si>
  <si>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</si>
  <si>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</si>
  <si>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</si>
  <si>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</si>
  <si>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</si>
  <si>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</si>
  <si>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</si>
  <si>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</si>
  <si>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</si>
  <si>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</si>
  <si>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</si>
  <si>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</si>
  <si>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</si>
  <si>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</si>
  <si>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</si>
  <si>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</si>
  <si>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</si>
  <si>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</si>
  <si>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</si>
  <si>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</si>
  <si>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</si>
  <si>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</si>
  <si>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</si>
  <si>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</si>
  <si>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</si>
  <si>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</si>
  <si>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</si>
  <si>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</si>
  <si>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</si>
  <si>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</si>
  <si>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</si>
  <si>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</si>
  <si>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</si>
  <si>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</si>
  <si>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</si>
  <si>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</si>
  <si>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</si>
  <si>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</si>
  <si>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</si>
  <si>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</si>
  <si>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</si>
  <si>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</si>
  <si>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</si>
  <si>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</si>
  <si>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</si>
  <si>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</si>
  <si>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</si>
  <si>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</si>
  <si>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</si>
  <si>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</si>
  <si>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</si>
  <si>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</si>
  <si>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</si>
  <si>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</si>
  <si>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</si>
  <si>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</si>
  <si>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</si>
  <si>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</si>
  <si>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</si>
  <si>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</si>
  <si>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</si>
  <si>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</si>
  <si>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</si>
  <si>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</si>
  <si>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</si>
  <si>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</si>
  <si>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</si>
  <si>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</si>
  <si>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</si>
  <si>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</si>
  <si>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</si>
  <si>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</si>
  <si>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</si>
  <si>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</si>
  <si>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</si>
  <si>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</si>
  <si>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</si>
  <si>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</si>
  <si>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</si>
  <si>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</si>
  <si>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</si>
  <si>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</si>
  <si>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</si>
  <si>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</si>
  <si>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</si>
  <si>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</si>
  <si>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</si>
  <si>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</si>
  <si>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</si>
  <si>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</si>
  <si>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</si>
  <si>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</si>
  <si>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</si>
  <si>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</si>
  <si>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</si>
  <si>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</si>
  <si>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</si>
  <si>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</si>
  <si>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</si>
  <si>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</si>
  <si>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</si>
  <si>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</si>
  <si>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</si>
  <si>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</si>
  <si>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</si>
  <si>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</si>
  <si>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</si>
  <si>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</si>
  <si>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</si>
  <si>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</si>
  <si>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</si>
  <si>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</si>
  <si>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</si>
  <si>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</si>
  <si>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</si>
  <si>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</si>
  <si>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</si>
  <si>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</si>
  <si>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</si>
  <si>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</si>
  <si>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</si>
  <si>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</si>
  <si>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</si>
  <si>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</si>
  <si>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</si>
  <si>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</si>
  <si>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</si>
  <si>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</si>
  <si>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</si>
  <si>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</si>
  <si>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</si>
  <si>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</si>
  <si>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</si>
  <si>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</si>
  <si>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</si>
  <si>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</si>
  <si>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</si>
  <si>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</si>
  <si>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</si>
  <si>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</si>
  <si>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</si>
  <si>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</si>
  <si>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</si>
  <si>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</si>
  <si>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</si>
  <si>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</si>
  <si>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</si>
  <si>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</si>
  <si>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</si>
  <si>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</si>
  <si>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</si>
  <si>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</si>
  <si>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</si>
  <si>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</si>
  <si>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</si>
  <si>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</si>
  <si>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</si>
  <si>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</si>
  <si>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</si>
  <si>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</si>
  <si>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</si>
  <si>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</si>
  <si>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</si>
  <si>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</si>
  <si>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</si>
  <si>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</si>
  <si>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</si>
  <si>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</si>
  <si>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</si>
  <si>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</si>
  <si>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</si>
  <si>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</si>
  <si>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</si>
  <si>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</si>
  <si>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</si>
  <si>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</si>
  <si>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</si>
  <si>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</si>
  <si>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</si>
  <si>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</si>
  <si>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</si>
  <si>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</si>
  <si>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</si>
  <si>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</si>
  <si>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</si>
  <si>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</si>
  <si>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</si>
  <si>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</si>
  <si>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</si>
  <si>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</si>
  <si>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</si>
  <si>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</si>
  <si>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</si>
  <si>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</si>
  <si>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</si>
  <si>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</si>
  <si>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</si>
  <si>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</si>
  <si>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</si>
  <si>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</si>
  <si>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</si>
  <si>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</si>
  <si>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</si>
  <si>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</si>
  <si>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</si>
  <si>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</si>
  <si>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</si>
  <si>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</si>
  <si>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</si>
  <si>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</si>
  <si>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</si>
  <si>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</si>
  <si>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</si>
  <si>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</si>
  <si>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</si>
  <si>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</si>
  <si>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</si>
  <si>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</si>
  <si>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</si>
  <si>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</si>
  <si>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</si>
  <si>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</si>
  <si>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</si>
  <si>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</si>
  <si>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</si>
  <si>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</si>
  <si>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</si>
  <si>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</si>
  <si>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</si>
  <si>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</si>
  <si>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</si>
  <si>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</si>
  <si>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</si>
  <si>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</si>
  <si>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</si>
  <si>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</si>
  <si>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</si>
  <si>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</si>
  <si>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</si>
  <si>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</si>
  <si>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</si>
  <si>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</si>
  <si>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</si>
  <si>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</si>
  <si>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</si>
  <si>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</si>
  <si>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</si>
  <si>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</si>
  <si>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</si>
  <si>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</si>
  <si>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</si>
  <si>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</si>
  <si>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</si>
  <si>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</si>
  <si>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</si>
  <si>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</si>
  <si>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</si>
  <si>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</si>
  <si>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</si>
  <si>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</si>
  <si>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</si>
  <si>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</si>
  <si>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</si>
  <si>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</si>
  <si>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</si>
  <si>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</si>
  <si>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</si>
  <si>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</si>
  <si>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</si>
  <si>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</si>
  <si>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</si>
  <si>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</si>
  <si>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</si>
  <si>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</si>
  <si>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</si>
  <si>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</si>
  <si>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</si>
  <si>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</si>
  <si>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</si>
  <si>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</si>
  <si>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</si>
  <si>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</si>
  <si>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</si>
  <si>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</si>
  <si>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</si>
  <si>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</si>
  <si>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</si>
  <si>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</si>
  <si>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</si>
  <si>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</si>
  <si>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</si>
  <si>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</si>
  <si>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</si>
  <si>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</si>
  <si>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</si>
  <si>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</si>
  <si>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</si>
  <si>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</si>
  <si>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</si>
  <si>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</si>
  <si>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</si>
  <si>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</si>
  <si>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</si>
  <si>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</si>
  <si>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</si>
  <si>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</si>
  <si>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</si>
  <si>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</si>
  <si>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</si>
  <si>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</si>
  <si>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</si>
  <si>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</si>
  <si>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</si>
  <si>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</si>
  <si>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</si>
  <si>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</si>
  <si>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</si>
  <si>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</si>
  <si>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</si>
  <si>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</si>
  <si>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</si>
  <si>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</si>
  <si>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</si>
  <si>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</si>
  <si>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</si>
  <si>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</si>
  <si>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</si>
  <si>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</si>
  <si>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</si>
  <si>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</si>
  <si>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</si>
  <si>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</si>
  <si>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</si>
  <si>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</si>
  <si>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</si>
  <si>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</si>
  <si>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</si>
  <si>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</si>
  <si>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</si>
  <si>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</si>
  <si>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</si>
  <si>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</si>
  <si>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</si>
  <si>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</si>
  <si>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</si>
  <si>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</si>
  <si>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</si>
  <si>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</si>
  <si>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</si>
  <si>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</si>
  <si>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</si>
  <si>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</si>
  <si>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</si>
  <si>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</si>
  <si>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</si>
  <si>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</si>
  <si>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</si>
  <si>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</si>
  <si>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</si>
  <si>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</si>
  <si>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</si>
  <si>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</si>
  <si>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</si>
  <si>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</si>
  <si>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</si>
  <si>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</si>
  <si>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</si>
  <si>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</si>
  <si>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</si>
  <si>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</si>
  <si>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</si>
  <si>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</si>
  <si>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</si>
  <si>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</si>
  <si>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</si>
  <si>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</si>
  <si>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</si>
  <si>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</si>
  <si>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</si>
  <si>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</si>
  <si>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</si>
  <si>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</si>
  <si>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</si>
  <si>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</si>
  <si>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</si>
  <si>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</si>
  <si>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</si>
  <si>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</si>
  <si>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</si>
  <si>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</si>
  <si>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</si>
  <si>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</si>
  <si>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</si>
  <si>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</si>
  <si>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</si>
  <si>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</si>
  <si>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</si>
  <si>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</si>
  <si>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</si>
  <si>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</si>
  <si>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</si>
  <si>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</si>
  <si>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</si>
  <si>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</si>
  <si>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</si>
  <si>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</si>
  <si>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</si>
  <si>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</si>
  <si>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</si>
  <si>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</si>
  <si>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</si>
  <si>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</si>
  <si>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</si>
  <si>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</si>
  <si>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</si>
  <si>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</si>
  <si>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</si>
  <si>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</si>
  <si>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</si>
  <si>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</si>
  <si>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</si>
  <si>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</si>
  <si>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</si>
  <si>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</si>
  <si>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</si>
  <si>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</si>
  <si>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</si>
  <si>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</si>
  <si>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</si>
  <si>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</si>
  <si>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</si>
  <si>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</si>
  <si>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</si>
  <si>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</si>
  <si>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</si>
  <si>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</si>
  <si>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</si>
  <si>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</si>
  <si>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</si>
  <si>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</si>
  <si>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</si>
  <si>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</si>
  <si>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</si>
  <si>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</si>
  <si>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</si>
  <si>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</si>
  <si>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</si>
  <si>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</si>
  <si>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</si>
  <si>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</si>
  <si>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</si>
  <si>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</si>
  <si>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</si>
  <si>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</si>
  <si>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</si>
  <si>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</si>
  <si>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</si>
  <si>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</si>
  <si>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</si>
  <si>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</si>
  <si>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</si>
  <si>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</si>
  <si>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</si>
  <si>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</si>
  <si>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</si>
  <si>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</si>
  <si>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</si>
  <si>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</si>
  <si>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</si>
  <si>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</si>
  <si>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</si>
  <si>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</si>
  <si>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</si>
  <si>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</si>
  <si>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</si>
  <si>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</si>
  <si>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</si>
  <si>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</si>
  <si>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</si>
  <si>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</si>
  <si>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</si>
  <si>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</si>
  <si>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</si>
  <si>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</si>
  <si>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</si>
  <si>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</si>
  <si>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</si>
  <si>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</si>
  <si>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</si>
  <si>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</si>
  <si>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</si>
  <si>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</si>
  <si>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</si>
  <si>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</si>
  <si>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</si>
  <si>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</si>
  <si>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</si>
  <si>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</si>
  <si>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</si>
  <si>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</si>
  <si>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</si>
  <si>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</si>
  <si>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</si>
  <si>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</si>
  <si>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</si>
  <si>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</si>
  <si>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</si>
  <si>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</si>
  <si>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</si>
  <si>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</si>
  <si>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</si>
  <si>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</si>
  <si>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</si>
  <si>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</si>
  <si>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</si>
  <si>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</si>
  <si>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</si>
  <si>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</si>
  <si>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</si>
  <si>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</si>
  <si>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</si>
  <si>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</si>
  <si>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</si>
  <si>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</si>
  <si>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</si>
  <si>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</si>
  <si>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</si>
  <si>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</si>
  <si>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</si>
  <si>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</si>
  <si>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</si>
  <si>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</si>
  <si>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</si>
  <si>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</si>
  <si>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</si>
  <si>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</si>
  <si>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</si>
  <si>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</si>
  <si>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</si>
  <si>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</si>
  <si>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</si>
  <si>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</si>
  <si>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</si>
  <si>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</si>
  <si>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</si>
  <si>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</si>
  <si>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</si>
  <si>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</si>
  <si>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</si>
  <si>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</si>
  <si>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</si>
  <si>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</si>
  <si>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</si>
  <si>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</si>
  <si>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</si>
  <si>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</si>
  <si>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</si>
  <si>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</si>
  <si>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</si>
  <si>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</si>
  <si>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</si>
  <si>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</si>
  <si>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</si>
  <si>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</si>
  <si>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</si>
  <si>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</si>
  <si>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</si>
  <si>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</si>
  <si>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</si>
  <si>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</si>
  <si>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</si>
  <si>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</si>
  <si>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</si>
  <si>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</si>
  <si>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</si>
  <si>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</si>
  <si>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</si>
  <si>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</si>
  <si>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</si>
  <si>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</si>
  <si>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</si>
  <si>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</si>
  <si>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</si>
  <si>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</si>
  <si>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</si>
  <si>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</si>
  <si>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</si>
  <si>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</si>
  <si>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</si>
  <si>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</si>
  <si>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</si>
  <si>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</si>
  <si>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</si>
  <si>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</si>
  <si>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</si>
  <si>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</si>
  <si>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</si>
  <si>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</si>
  <si>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</si>
  <si>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</si>
  <si>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</si>
  <si>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</si>
  <si>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</si>
  <si>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</si>
  <si>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</si>
  <si>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</si>
  <si>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</si>
  <si>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</si>
  <si>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</si>
  <si>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</si>
  <si>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</si>
  <si>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</si>
  <si>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</si>
  <si>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</si>
  <si>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</si>
  <si>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</si>
  <si>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</si>
  <si>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</si>
  <si>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</si>
  <si>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</si>
  <si>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</si>
  <si>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</si>
  <si>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</si>
  <si>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</si>
  <si>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</si>
  <si>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</si>
  <si>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</si>
  <si>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</si>
  <si>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</si>
  <si>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</si>
  <si>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</si>
  <si>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</si>
  <si>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</si>
  <si>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</si>
  <si>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</si>
  <si>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</si>
  <si>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</si>
  <si>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</si>
  <si>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</si>
  <si>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</si>
  <si>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</si>
  <si>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</si>
  <si>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</si>
  <si>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</si>
  <si>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</si>
  <si>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</si>
  <si>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</si>
  <si>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</si>
  <si>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</si>
  <si>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</si>
  <si>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</si>
  <si>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</si>
  <si>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</si>
  <si>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</si>
  <si>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</si>
  <si>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</si>
  <si>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</si>
  <si>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</si>
  <si>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</si>
  <si>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</si>
  <si>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</si>
  <si>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</si>
  <si>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</si>
  <si>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</si>
  <si>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</si>
  <si>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</si>
  <si>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</si>
  <si>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</si>
  <si>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</si>
  <si>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</si>
  <si>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</si>
  <si>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</si>
  <si>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</si>
  <si>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</si>
  <si>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</si>
  <si>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</si>
  <si>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</si>
  <si>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</si>
  <si>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</si>
  <si>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</si>
  <si>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</si>
  <si>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</si>
  <si>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</si>
  <si>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</si>
  <si>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</si>
  <si>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</si>
  <si>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</si>
  <si>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</si>
  <si>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</si>
  <si>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</si>
  <si>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</si>
  <si>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</si>
  <si>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</si>
  <si>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</si>
  <si>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</si>
  <si>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</si>
  <si>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</si>
  <si>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</si>
  <si>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</si>
  <si>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</si>
  <si>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</si>
  <si>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</si>
  <si>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</si>
  <si>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</si>
  <si>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</si>
  <si>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</si>
  <si>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</si>
  <si>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</si>
  <si>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</si>
  <si>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</si>
  <si>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</si>
  <si>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</si>
  <si>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</si>
  <si>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</si>
  <si>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</si>
  <si>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</si>
  <si>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</si>
  <si>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</si>
  <si>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</si>
  <si>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</si>
  <si>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</si>
  <si>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</si>
  <si>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</si>
  <si>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</si>
  <si>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</si>
  <si>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</si>
  <si>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</si>
  <si>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</si>
  <si>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</si>
  <si>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</si>
  <si>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</si>
  <si>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</si>
  <si>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</si>
  <si>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</si>
  <si>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</si>
  <si>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</si>
  <si>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</si>
  <si>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</si>
  <si>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</si>
  <si>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</si>
  <si>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</si>
  <si>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</si>
  <si>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</si>
  <si>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</si>
  <si>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</si>
  <si>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</si>
  <si>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</si>
  <si>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</si>
  <si>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</si>
  <si>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</si>
  <si>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</si>
  <si>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</si>
  <si>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</si>
  <si>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</si>
  <si>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</si>
  <si>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</si>
  <si>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</si>
  <si>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</si>
  <si>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</si>
  <si>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</si>
  <si>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</si>
  <si>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</si>
  <si>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</si>
  <si>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</si>
  <si>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</si>
  <si>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</si>
  <si>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</si>
  <si>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</si>
  <si>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</si>
  <si>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</si>
  <si>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</si>
  <si>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</si>
  <si>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</si>
  <si>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</si>
  <si>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</si>
  <si>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</si>
  <si>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</si>
  <si>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</si>
  <si>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</si>
  <si>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</si>
  <si>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</si>
  <si>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</si>
  <si>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</si>
  <si>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</si>
  <si>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</si>
  <si>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</si>
  <si>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</si>
  <si>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</si>
  <si>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</si>
  <si>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</si>
  <si>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</si>
  <si>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</si>
  <si>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</si>
  <si>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</si>
  <si>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</si>
  <si>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</si>
  <si>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</si>
  <si>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</si>
  <si>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</si>
  <si>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</si>
  <si>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</si>
  <si>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</si>
  <si>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</si>
  <si>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</si>
  <si>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</si>
  <si>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</si>
  <si>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</si>
  <si>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</si>
  <si>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</si>
  <si>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</si>
  <si>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</si>
  <si>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</si>
  <si>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</si>
  <si>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</si>
  <si>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</si>
  <si>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</si>
  <si>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</si>
  <si>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</si>
  <si>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</si>
  <si>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</si>
  <si>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</si>
  <si>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</si>
  <si>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</si>
  <si>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</si>
  <si>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</si>
  <si>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</si>
  <si>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</si>
  <si>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</si>
  <si>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</si>
  <si>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</si>
  <si>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</si>
  <si>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</si>
  <si>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</si>
  <si>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</si>
  <si>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</si>
  <si>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</si>
  <si>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</si>
  <si>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</si>
  <si>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</si>
  <si>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</si>
  <si>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</si>
  <si>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</si>
  <si>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</si>
  <si>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</si>
  <si>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</si>
  <si>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</si>
  <si>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</si>
  <si>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</si>
  <si>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</si>
  <si>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</si>
  <si>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</si>
  <si>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</si>
  <si>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</si>
  <si>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</si>
  <si>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</si>
  <si>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</si>
  <si>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</si>
  <si>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</si>
  <si>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</si>
  <si>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</si>
  <si>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</si>
  <si>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</si>
  <si>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</si>
  <si>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</si>
  <si>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</si>
  <si>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</si>
  <si>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</si>
  <si>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</si>
  <si>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</si>
  <si>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</si>
  <si>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</si>
  <si>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</si>
  <si>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</si>
  <si>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</si>
  <si>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</si>
  <si>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</si>
  <si>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</si>
  <si>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</si>
  <si>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</si>
  <si>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</si>
  <si>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</si>
  <si>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</si>
  <si>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</si>
  <si>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</si>
  <si>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</si>
  <si>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</si>
  <si>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</si>
  <si>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</si>
  <si>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</si>
  <si>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</si>
  <si>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</si>
  <si>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</si>
  <si>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</si>
  <si>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</si>
  <si>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</si>
  <si>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</si>
  <si>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</si>
  <si>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</si>
  <si>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</si>
  <si>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</si>
  <si>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</si>
  <si>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</si>
  <si>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</si>
  <si>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</si>
  <si>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</si>
  <si>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</si>
  <si>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</si>
  <si>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</si>
  <si>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</si>
  <si>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</si>
  <si>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</si>
  <si>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</si>
  <si>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</si>
  <si>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</si>
  <si>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</si>
  <si>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</si>
  <si>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</si>
  <si>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</si>
  <si>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</si>
  <si>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</si>
  <si>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</si>
  <si>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</si>
  <si>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</si>
  <si>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</si>
  <si>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</si>
  <si>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</si>
  <si>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</si>
  <si>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</si>
  <si>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</si>
  <si>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</si>
  <si>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</si>
  <si>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</si>
  <si>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</si>
  <si>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</si>
  <si>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</si>
  <si>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</si>
  <si>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</si>
  <si>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</si>
  <si>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</si>
  <si>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</si>
  <si>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</si>
  <si>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</si>
  <si>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</si>
  <si>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</si>
  <si>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</si>
  <si>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</si>
  <si>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</si>
  <si>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</si>
  <si>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</si>
  <si>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</si>
  <si>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</si>
  <si>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</si>
  <si>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</si>
  <si>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</si>
  <si>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</si>
  <si>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</si>
  <si>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</si>
  <si>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</si>
  <si>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</si>
  <si>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</si>
  <si>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</si>
  <si>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</si>
  <si>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</si>
  <si>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</si>
  <si>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</si>
  <si>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</si>
  <si>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</si>
  <si>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</si>
  <si>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</si>
  <si>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</si>
  <si>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</si>
  <si>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</si>
  <si>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</si>
  <si>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</si>
  <si>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</si>
  <si>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</si>
  <si>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</si>
  <si>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</si>
  <si>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</si>
  <si>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</si>
  <si>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</si>
  <si>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</si>
  <si>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</si>
  <si>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</si>
  <si>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</si>
  <si>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</si>
  <si>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</si>
  <si>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</si>
  <si>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</si>
  <si>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</si>
  <si>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</si>
  <si>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</si>
  <si>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</si>
  <si>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</si>
  <si>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</si>
  <si>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</si>
  <si>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</si>
  <si>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</si>
  <si>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</si>
  <si>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</si>
  <si>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</si>
  <si>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</si>
  <si>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</si>
  <si>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</si>
  <si>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</si>
  <si>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</si>
  <si>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</si>
  <si>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</si>
  <si>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</si>
  <si>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</si>
  <si>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</si>
  <si>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</si>
  <si>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</si>
  <si>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</si>
  <si>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</si>
  <si>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</si>
  <si>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</si>
  <si>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</si>
  <si>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</si>
  <si>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</si>
  <si>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</si>
  <si>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</si>
  <si>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</si>
  <si>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</si>
  <si>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</si>
  <si>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</si>
  <si>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</si>
  <si>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</si>
  <si>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</si>
  <si>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</si>
  <si>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</si>
  <si>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</si>
  <si>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</si>
  <si>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</si>
  <si>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</si>
  <si>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</si>
  <si>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</si>
  <si>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</si>
  <si>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</si>
  <si>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</si>
  <si>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</si>
  <si>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</si>
  <si>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</si>
  <si>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</si>
  <si>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</si>
  <si>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</si>
  <si>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</si>
  <si>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</si>
  <si>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</si>
  <si>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</si>
  <si>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</si>
  <si>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</si>
  <si>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</si>
  <si>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</si>
  <si>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</si>
  <si>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</si>
  <si>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</si>
  <si>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</si>
  <si>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</si>
  <si>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</si>
  <si>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</si>
  <si>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</si>
  <si>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</si>
  <si>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</si>
  <si>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</si>
  <si>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</si>
  <si>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</si>
  <si>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</si>
  <si>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</si>
  <si>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</si>
  <si>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</si>
  <si>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</si>
  <si>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</si>
  <si>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</si>
  <si>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</si>
  <si>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</si>
  <si>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</si>
  <si>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</si>
  <si>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</si>
  <si>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</si>
  <si>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</si>
  <si>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</si>
  <si>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</si>
  <si>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</si>
  <si>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</si>
  <si>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</si>
  <si>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</si>
  <si>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</si>
  <si>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</si>
  <si>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</si>
  <si>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</si>
  <si>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</si>
  <si>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</si>
  <si>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</si>
  <si>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</si>
  <si>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</si>
  <si>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</si>
  <si>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</si>
  <si>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</si>
  <si>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</si>
  <si>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</si>
  <si>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</si>
  <si>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</si>
  <si>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</si>
  <si>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</si>
  <si>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</si>
  <si>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</si>
  <si>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</si>
  <si>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</si>
  <si>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</si>
  <si>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</si>
  <si>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</si>
  <si>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</si>
  <si>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</si>
  <si>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</si>
  <si>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</si>
  <si>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</si>
  <si>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</si>
  <si>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</si>
  <si>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</si>
  <si>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</si>
  <si>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</si>
  <si>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</si>
  <si>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</si>
  <si>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</si>
  <si>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</si>
  <si>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</si>
  <si>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</si>
  <si>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</si>
  <si>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</si>
  <si>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</si>
  <si>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</si>
  <si>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</si>
  <si>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</si>
  <si>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</si>
  <si>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</si>
  <si>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</si>
  <si>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</si>
  <si>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</si>
  <si>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</si>
  <si>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</si>
  <si>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</si>
  <si>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</si>
  <si>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</si>
  <si>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</si>
  <si>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</si>
  <si>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</si>
  <si>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</si>
  <si>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</si>
  <si>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</si>
  <si>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</si>
  <si>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</si>
  <si>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</si>
  <si>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</si>
  <si>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</si>
  <si>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</si>
  <si>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</si>
  <si>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</si>
  <si>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</si>
  <si>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</si>
  <si>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</si>
  <si>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</si>
  <si>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</si>
  <si>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</si>
  <si>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</si>
  <si>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</si>
  <si>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</si>
  <si>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</si>
  <si>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</si>
  <si>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</si>
  <si>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</si>
  <si>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</si>
  <si>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</si>
  <si>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</si>
  <si>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</si>
  <si>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</si>
  <si>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</si>
  <si>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</si>
  <si>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</si>
  <si>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</si>
  <si>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</si>
  <si>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</si>
  <si>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</si>
  <si>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</si>
  <si>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</si>
  <si>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</si>
  <si>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</si>
  <si>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</si>
  <si>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</si>
  <si>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</si>
  <si>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</si>
  <si>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</si>
  <si>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</si>
  <si>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</si>
  <si>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</si>
  <si>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</si>
  <si>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</si>
  <si>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</si>
  <si>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</si>
  <si>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</si>
  <si>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</si>
  <si>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</si>
  <si>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</si>
  <si>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</si>
  <si>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</si>
  <si>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</si>
  <si>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</si>
  <si>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</si>
  <si>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</si>
  <si>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</si>
  <si>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</si>
  <si>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</si>
  <si>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</si>
  <si>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</si>
  <si>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</si>
  <si>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</si>
  <si>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</si>
  <si>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</si>
  <si>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</si>
  <si>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</si>
  <si>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</si>
  <si>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</si>
  <si>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</si>
  <si>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</si>
  <si>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</si>
  <si>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</si>
  <si>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</si>
  <si>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</si>
  <si>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</si>
  <si>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</si>
  <si>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</si>
  <si>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</si>
  <si>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</si>
  <si>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</si>
  <si>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</si>
  <si>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</si>
  <si>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</si>
  <si>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</si>
  <si>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</si>
  <si>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</si>
  <si>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</si>
  <si>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</si>
  <si>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</si>
  <si>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</si>
  <si>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</si>
  <si>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</si>
  <si>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</si>
  <si>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</si>
  <si>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</si>
  <si>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</si>
  <si>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</si>
  <si>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</si>
  <si>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</si>
  <si>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</si>
  <si>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</si>
  <si>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</si>
  <si>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</si>
  <si>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</si>
  <si>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</si>
  <si>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</si>
  <si>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</si>
  <si>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</si>
  <si>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</si>
  <si>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</si>
  <si>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</si>
  <si>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</si>
  <si>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</si>
  <si>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</si>
  <si>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</si>
  <si>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</si>
  <si>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</si>
  <si>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</si>
  <si>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</si>
  <si>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</si>
  <si>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</si>
  <si>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</si>
  <si>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</si>
  <si>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</si>
  <si>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</si>
  <si>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</si>
  <si>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</si>
  <si>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</si>
  <si>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</si>
  <si>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</si>
  <si>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</si>
  <si>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</si>
  <si>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</si>
  <si>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</si>
  <si>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</si>
  <si>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</si>
  <si>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</si>
  <si>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</si>
  <si>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</si>
  <si>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</si>
  <si>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</si>
  <si>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</si>
  <si>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</si>
  <si>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</si>
  <si>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</si>
  <si>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</si>
  <si>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</si>
  <si>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</si>
  <si>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</si>
  <si>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</si>
  <si>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</si>
  <si>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</si>
  <si>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</si>
  <si>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</si>
  <si>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</si>
  <si>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</si>
  <si>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</si>
  <si>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</si>
  <si>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</si>
  <si>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</si>
  <si>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</si>
  <si>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</si>
  <si>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</si>
  <si>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</si>
  <si>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</si>
  <si>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</si>
  <si>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</si>
  <si>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</si>
  <si>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</si>
  <si>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</si>
  <si>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</si>
  <si>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</si>
  <si>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</si>
  <si>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</si>
  <si>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</si>
  <si>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</si>
  <si>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</si>
  <si>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</si>
  <si>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</si>
  <si>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</si>
  <si>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</si>
  <si>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</si>
  <si>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</si>
  <si>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</si>
  <si>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</si>
  <si>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</si>
  <si>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</si>
  <si>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</si>
  <si>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</si>
  <si>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</si>
  <si>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</si>
  <si>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</si>
  <si>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</si>
  <si>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</si>
  <si>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</si>
  <si>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</si>
  <si>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</si>
  <si>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</si>
  <si>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</si>
  <si>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</si>
  <si>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</si>
  <si>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</si>
  <si>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</si>
  <si>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</si>
  <si>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</si>
  <si>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</si>
  <si>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</si>
  <si>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</si>
  <si>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</si>
  <si>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</si>
  <si>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</si>
  <si>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</si>
  <si>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</si>
  <si>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</si>
  <si>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</si>
  <si>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</si>
  <si>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</si>
  <si>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</si>
  <si>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</si>
  <si>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</si>
  <si>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</si>
  <si>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</si>
  <si>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</si>
  <si>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</si>
  <si>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</si>
  <si>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</si>
  <si>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</si>
  <si>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</si>
  <si>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</si>
  <si>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</si>
  <si>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</si>
  <si>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</si>
  <si>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</si>
  <si>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</si>
  <si>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</si>
  <si>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</si>
  <si>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</si>
  <si>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</si>
  <si>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</si>
  <si>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</si>
  <si>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</si>
  <si>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</si>
  <si>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</si>
  <si>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</si>
  <si>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</si>
  <si>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</si>
  <si>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</si>
  <si>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</si>
  <si>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</si>
  <si>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</si>
  <si>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</si>
  <si>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</si>
  <si>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</si>
  <si>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</si>
  <si>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</si>
  <si>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</si>
  <si>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</si>
  <si>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</si>
  <si>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</si>
  <si>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</si>
  <si>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</si>
  <si>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</si>
  <si>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</si>
  <si>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</si>
  <si>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</si>
  <si>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</si>
  <si>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</si>
  <si>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</si>
  <si>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</si>
  <si>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</si>
  <si>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</si>
  <si>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</si>
  <si>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</si>
  <si>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</si>
  <si>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</si>
  <si>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</si>
  <si>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</si>
  <si>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</si>
  <si>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</si>
  <si>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</si>
  <si>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</si>
  <si>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</si>
  <si>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</si>
  <si>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</si>
  <si>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</si>
  <si>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</si>
  <si>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</si>
  <si>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</si>
  <si>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</si>
  <si>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</si>
  <si>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</si>
  <si>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</si>
  <si>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</si>
  <si>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</si>
  <si>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</si>
  <si>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</si>
  <si>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</si>
  <si>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</si>
  <si>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</si>
  <si>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</si>
  <si>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</si>
  <si>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</si>
  <si>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</si>
  <si>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</si>
  <si>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</si>
  <si>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</si>
  <si>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</si>
  <si>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</si>
  <si>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</si>
  <si>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</si>
  <si>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</si>
  <si>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</si>
  <si>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</si>
  <si>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</si>
  <si>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</si>
  <si>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</si>
  <si>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</si>
  <si>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</si>
  <si>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</si>
  <si>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</si>
  <si>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</si>
  <si>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</si>
  <si>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</si>
  <si>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</si>
  <si>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</si>
  <si>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</si>
  <si>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</si>
  <si>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</si>
  <si>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</si>
  <si>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</si>
  <si>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</si>
  <si>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</si>
  <si>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</si>
  <si>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</si>
  <si>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</si>
  <si>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</si>
  <si>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</si>
  <si>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</si>
  <si>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</si>
  <si>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</si>
  <si>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</si>
  <si>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</si>
  <si>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</si>
  <si>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</si>
  <si>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</si>
  <si>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</si>
  <si>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</si>
  <si>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</si>
  <si>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</si>
  <si>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</si>
  <si>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</si>
  <si>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</si>
  <si>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</si>
  <si>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</si>
  <si>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</si>
  <si>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</si>
  <si>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</si>
  <si>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</si>
  <si>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</si>
  <si>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</si>
  <si>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</si>
  <si>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</si>
  <si>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</si>
  <si>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</si>
  <si>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</si>
  <si>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</si>
  <si>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</si>
  <si>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</si>
  <si>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</si>
  <si>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</si>
  <si>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</si>
  <si>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</si>
  <si>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</si>
  <si>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</si>
  <si>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</si>
  <si>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</si>
  <si>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</si>
  <si>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</si>
  <si>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</si>
  <si>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</si>
  <si>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</si>
  <si>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</si>
  <si>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</si>
  <si>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</si>
  <si>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</si>
  <si>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</si>
  <si>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</si>
  <si>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</si>
  <si>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</si>
  <si>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</si>
  <si>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</si>
  <si>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</si>
  <si>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</si>
  <si>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</si>
  <si>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</si>
  <si>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</si>
  <si>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</si>
  <si>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</si>
  <si>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</si>
  <si>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</si>
  <si>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</si>
  <si>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</si>
  <si>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</si>
  <si>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</si>
  <si>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</si>
  <si>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</si>
  <si>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</si>
  <si>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</si>
  <si>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</si>
  <si>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</si>
  <si>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</si>
  <si>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</si>
  <si>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</si>
  <si>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</si>
  <si>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</si>
  <si>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</si>
  <si>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</si>
  <si>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</si>
  <si>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</si>
  <si>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</si>
  <si>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</si>
  <si>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</si>
  <si>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</si>
  <si>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</si>
  <si>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</si>
  <si>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</si>
  <si>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</si>
  <si>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</si>
  <si>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</si>
  <si>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</si>
  <si>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</si>
  <si>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</si>
  <si>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</si>
  <si>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</si>
  <si>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</si>
  <si>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</si>
  <si>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</si>
  <si>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</si>
  <si>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</si>
  <si>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</si>
  <si>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</si>
  <si>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</si>
  <si>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</si>
  <si>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</si>
  <si>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</si>
  <si>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</si>
  <si>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</si>
  <si>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</si>
  <si>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</si>
  <si>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</si>
  <si>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</si>
  <si>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</si>
  <si>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</si>
  <si>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</si>
  <si>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</si>
  <si>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</si>
  <si>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</si>
  <si>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</si>
  <si>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</si>
  <si>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</si>
  <si>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</si>
  <si>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</si>
  <si>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</si>
  <si>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</si>
  <si>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</si>
  <si>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</si>
  <si>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</si>
  <si>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</si>
  <si>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</si>
  <si>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</si>
  <si>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</si>
  <si>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</si>
  <si>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</si>
  <si>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</si>
  <si>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</si>
  <si>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</si>
  <si>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</si>
  <si>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</si>
  <si>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</si>
  <si>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</si>
  <si>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</si>
  <si>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</si>
  <si>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</si>
  <si>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</si>
  <si>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</si>
  <si>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</si>
  <si>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</si>
  <si>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</si>
  <si>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</si>
  <si>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</si>
  <si>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</si>
  <si>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</si>
  <si>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</si>
  <si>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</si>
  <si>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</si>
  <si>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</si>
  <si>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</si>
  <si>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</si>
  <si>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</si>
  <si>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</si>
  <si>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</si>
  <si>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</si>
  <si>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</si>
  <si>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</si>
  <si>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</si>
  <si>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</si>
  <si>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</si>
  <si>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</si>
  <si>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</si>
  <si>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</si>
  <si>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</si>
  <si>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</si>
  <si>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</si>
  <si>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</si>
  <si>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</si>
  <si>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</si>
  <si>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</si>
  <si>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</si>
  <si>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</si>
  <si>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</si>
  <si>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</si>
  <si>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</si>
  <si>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</si>
  <si>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</si>
  <si>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</si>
  <si>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</si>
  <si>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</si>
  <si>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</si>
  <si>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</si>
  <si>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</si>
  <si>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</si>
  <si>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</si>
  <si>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</si>
  <si>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</si>
  <si>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</si>
  <si>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</si>
  <si>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</si>
  <si>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</si>
  <si>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</si>
  <si>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</si>
  <si>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</si>
  <si>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</si>
  <si>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</si>
  <si>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</si>
  <si>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</si>
  <si>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</si>
  <si>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</si>
  <si>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</si>
  <si>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</si>
  <si>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</si>
  <si>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</si>
  <si>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</si>
  <si>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</si>
  <si>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</si>
  <si>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</si>
  <si>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</si>
  <si>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</si>
  <si>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</si>
  <si>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</si>
  <si>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</si>
  <si>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</si>
  <si>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</si>
  <si>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</si>
  <si>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</si>
  <si>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</si>
  <si>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</si>
  <si>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</si>
  <si>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</si>
  <si>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</si>
  <si>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</si>
  <si>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</si>
  <si>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</si>
  <si>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</si>
  <si>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</si>
  <si>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</si>
  <si>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</si>
  <si>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</si>
  <si>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</si>
  <si>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</si>
  <si>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</si>
  <si>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</si>
  <si>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</si>
  <si>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</si>
  <si>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</si>
  <si>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</si>
  <si>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</si>
  <si>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</si>
  <si>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</si>
  <si>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</si>
  <si>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</si>
  <si>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</si>
  <si>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</si>
  <si>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</si>
  <si>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</si>
  <si>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</si>
  <si>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</si>
  <si>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</si>
  <si>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</si>
  <si>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</si>
  <si>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</si>
  <si>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</si>
  <si>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</si>
  <si>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</si>
  <si>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</si>
  <si>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</si>
  <si>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</si>
  <si>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</si>
  <si>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</si>
  <si>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</si>
  <si>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</si>
  <si>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</si>
  <si>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</si>
  <si>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</si>
  <si>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</si>
  <si>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</si>
  <si>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</si>
  <si>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</si>
  <si>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</si>
  <si>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</si>
  <si>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</si>
  <si>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</si>
  <si>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</si>
  <si>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</si>
  <si>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</si>
  <si>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</si>
  <si>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</si>
  <si>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</si>
  <si>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</si>
  <si>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</si>
  <si>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</si>
  <si>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</si>
  <si>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</si>
  <si>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</si>
  <si>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</si>
  <si>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</si>
  <si>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</si>
  <si>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</si>
  <si>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</si>
  <si>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</si>
  <si>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</si>
  <si>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</si>
  <si>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</si>
  <si>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</si>
  <si>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</si>
  <si>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</si>
  <si>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</si>
  <si>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</si>
  <si>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</si>
  <si>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</si>
  <si>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</si>
  <si>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</si>
  <si>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</si>
  <si>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</si>
  <si>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</si>
  <si>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</si>
  <si>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</si>
  <si>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</si>
  <si>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</si>
  <si>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</si>
  <si>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</si>
  <si>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</si>
  <si>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</si>
  <si>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</si>
  <si>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</si>
  <si>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</si>
  <si>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</si>
  <si>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</si>
  <si>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</si>
  <si>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</si>
  <si>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</si>
  <si>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</si>
  <si>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</si>
  <si>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</si>
  <si>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</si>
  <si>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</si>
  <si>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</si>
  <si>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</si>
  <si>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</si>
  <si>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</si>
  <si>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</si>
  <si>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</si>
  <si>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</si>
  <si>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</si>
  <si>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</si>
  <si>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</si>
  <si>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</si>
  <si>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</si>
  <si>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</si>
  <si>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</si>
  <si>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</si>
  <si>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</si>
  <si>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</si>
  <si>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</si>
  <si>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</si>
  <si>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</si>
  <si>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</si>
  <si>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</si>
  <si>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</si>
  <si>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</si>
  <si>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</si>
  <si>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</si>
  <si>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</si>
  <si>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</si>
  <si>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</si>
  <si>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</si>
  <si>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</si>
  <si>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</si>
  <si>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</si>
  <si>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</si>
  <si>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</si>
  <si>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</si>
  <si>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</si>
  <si>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</si>
  <si>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</si>
  <si>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</si>
  <si>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</si>
  <si>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</si>
  <si>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</si>
  <si>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</si>
  <si>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</si>
  <si>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</si>
  <si>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</si>
  <si>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</si>
  <si>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</si>
  <si>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</si>
  <si>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</si>
  <si>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</si>
  <si>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</si>
  <si>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</si>
  <si>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</si>
  <si>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</si>
  <si>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</si>
  <si>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</si>
  <si>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</si>
  <si>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</si>
  <si>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</si>
  <si>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</si>
  <si>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</si>
  <si>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</si>
  <si>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</si>
  <si>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</si>
  <si>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</si>
  <si>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</si>
  <si>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</si>
  <si>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</si>
  <si>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</si>
  <si>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</si>
  <si>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</si>
  <si>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</si>
  <si>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</si>
  <si>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</si>
  <si>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</si>
  <si>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</si>
  <si>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</si>
  <si>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</si>
  <si>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</si>
  <si>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</si>
  <si>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</si>
  <si>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</si>
  <si>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</si>
  <si>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</si>
  <si>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</si>
  <si>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</si>
  <si>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</si>
  <si>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</si>
  <si>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</si>
  <si>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</si>
  <si>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</si>
  <si>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</si>
  <si>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</si>
  <si>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</si>
  <si>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</si>
  <si>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</si>
  <si>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</si>
  <si>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</si>
  <si>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</si>
  <si>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</si>
  <si>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</si>
  <si>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</si>
  <si>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</si>
  <si>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</si>
  <si>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</si>
  <si>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</si>
  <si>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</si>
  <si>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</si>
  <si>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</si>
  <si>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</si>
  <si>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</si>
  <si>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</si>
  <si>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</si>
  <si>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</si>
  <si>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</si>
  <si>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</si>
  <si>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</si>
  <si>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</si>
  <si>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</si>
  <si>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</si>
  <si>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</si>
  <si>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</si>
  <si>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</si>
  <si>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</si>
  <si>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</si>
  <si>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</si>
  <si>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</si>
  <si>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</si>
  <si>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</si>
  <si>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</si>
  <si>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</si>
  <si>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</si>
  <si>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</si>
  <si>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</si>
  <si>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</si>
  <si>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</si>
  <si>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</si>
  <si>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</si>
  <si>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</si>
  <si>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</si>
  <si>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</si>
  <si>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</si>
  <si>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</si>
  <si>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</si>
  <si>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</si>
  <si>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</si>
  <si>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</si>
  <si>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</si>
  <si>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</si>
  <si>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</si>
  <si>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</si>
  <si>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</si>
  <si>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</si>
  <si>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</si>
  <si>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</si>
  <si>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</si>
  <si>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</si>
  <si>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</si>
  <si>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</si>
  <si>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</si>
  <si>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</si>
  <si>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</si>
  <si>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</si>
  <si>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</si>
  <si>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</si>
  <si>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</si>
  <si>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</si>
  <si>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</si>
  <si>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</si>
  <si>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</si>
  <si>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</si>
  <si>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</si>
  <si>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</si>
  <si>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</si>
  <si>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</si>
  <si>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</si>
  <si>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</si>
  <si>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</si>
  <si>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</si>
  <si>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</si>
  <si>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</si>
  <si>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</si>
  <si>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</si>
  <si>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</si>
  <si>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</si>
  <si>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</si>
  <si>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</si>
  <si>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</si>
  <si>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</si>
  <si>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</si>
  <si>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</si>
  <si>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</si>
  <si>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</si>
  <si>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</si>
  <si>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</si>
  <si>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</si>
  <si>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</si>
  <si>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</si>
  <si>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</si>
  <si>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</si>
  <si>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</si>
  <si>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</si>
  <si>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</si>
  <si>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</si>
  <si>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</si>
  <si>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</si>
  <si>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</si>
  <si>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</si>
  <si>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</si>
  <si>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</si>
  <si>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</si>
  <si>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</si>
  <si>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</si>
  <si>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</si>
  <si>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</si>
  <si>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</si>
  <si>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</si>
  <si>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</si>
  <si>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</si>
  <si>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</si>
  <si>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</si>
  <si>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</si>
  <si>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</si>
  <si>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</si>
  <si>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</si>
  <si>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</si>
  <si>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</si>
  <si>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</si>
  <si>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</si>
  <si>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</si>
  <si>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</si>
  <si>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</si>
  <si>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</si>
  <si>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</si>
  <si>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</si>
  <si>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</si>
  <si>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</si>
  <si>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</si>
  <si>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</si>
  <si>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</si>
  <si>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</si>
  <si>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</si>
  <si>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</si>
  <si>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</si>
  <si>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</si>
  <si>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</si>
  <si>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</si>
  <si>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</si>
  <si>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</si>
  <si>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</si>
  <si>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</si>
  <si>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</si>
  <si>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</si>
  <si>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</si>
  <si>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</si>
  <si>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</si>
  <si>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</si>
  <si>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</si>
  <si>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</si>
  <si>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</si>
  <si>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</si>
  <si>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</si>
  <si>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</si>
  <si>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</si>
  <si>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</si>
  <si>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</si>
  <si>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</si>
  <si>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</si>
  <si>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</si>
  <si>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</si>
  <si>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</si>
  <si>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</si>
  <si>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</si>
  <si>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</si>
  <si>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</si>
  <si>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</si>
  <si>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</si>
  <si>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</si>
  <si>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</si>
  <si>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</si>
  <si>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</si>
  <si>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</si>
  <si>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</si>
  <si>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</si>
  <si>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</si>
  <si>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</si>
  <si>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</si>
  <si>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</si>
  <si>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</si>
  <si>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</si>
  <si>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</si>
  <si>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</si>
  <si>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</si>
  <si>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</si>
  <si>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</si>
  <si>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</si>
  <si>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</si>
  <si>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</si>
  <si>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</si>
  <si>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</si>
  <si>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</si>
  <si>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</si>
  <si>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</si>
  <si>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</si>
  <si>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</si>
  <si>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</si>
  <si>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</si>
  <si>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</si>
  <si>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</si>
  <si>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</si>
  <si>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</si>
  <si>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</si>
  <si>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</si>
  <si>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</si>
  <si>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</si>
  <si>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</si>
  <si>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</si>
  <si>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</si>
  <si>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</si>
  <si>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</si>
  <si>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</si>
  <si>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</si>
  <si>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</si>
  <si>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</si>
  <si>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</si>
  <si>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</si>
  <si>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</si>
  <si>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</si>
  <si>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</si>
  <si>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</si>
  <si>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</si>
  <si>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</si>
  <si>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</si>
  <si>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</si>
  <si>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</si>
  <si>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</si>
  <si>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</si>
  <si>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</si>
  <si>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</si>
  <si>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</si>
  <si>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</si>
  <si>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</si>
  <si>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</si>
  <si>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</si>
  <si>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</si>
  <si>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</si>
  <si>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</si>
  <si>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</si>
  <si>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</si>
  <si>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</si>
  <si>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</si>
  <si>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</si>
  <si>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</si>
  <si>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</si>
  <si>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</si>
  <si>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</si>
  <si>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</si>
  <si>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</si>
  <si>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</si>
  <si>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</si>
  <si>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</si>
  <si>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</si>
  <si>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</si>
  <si>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</si>
  <si>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</si>
  <si>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</si>
  <si>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</si>
  <si>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</si>
  <si>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</si>
  <si>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</si>
  <si>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</si>
  <si>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</si>
  <si>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</si>
  <si>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</si>
  <si>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</si>
  <si>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</si>
  <si>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</si>
  <si>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</si>
  <si>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</si>
  <si>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</si>
  <si>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</si>
  <si>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</si>
  <si>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</si>
  <si>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</si>
  <si>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</si>
  <si>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</si>
  <si>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</si>
  <si>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</si>
  <si>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</si>
  <si>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</si>
  <si>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</si>
  <si>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</si>
  <si>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</si>
  <si>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</si>
  <si>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</si>
  <si>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</si>
  <si>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</si>
  <si>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</si>
  <si>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</si>
  <si>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</si>
  <si>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</si>
  <si>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</si>
  <si>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</si>
  <si>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</si>
  <si>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</si>
  <si>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</si>
  <si>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</si>
  <si>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</si>
  <si>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</si>
  <si>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</si>
  <si>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</si>
  <si>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</si>
  <si>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</si>
  <si>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</si>
  <si>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</si>
  <si>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</si>
  <si>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</si>
  <si>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</si>
  <si>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</si>
  <si>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</si>
  <si>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</si>
  <si>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</si>
  <si>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</si>
  <si>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</si>
  <si>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</si>
  <si>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</si>
  <si>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</si>
  <si>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</si>
  <si>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</si>
  <si>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</si>
  <si>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</si>
  <si>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</si>
  <si>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</si>
  <si>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</si>
  <si>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</si>
  <si>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</si>
  <si>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</si>
  <si>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</si>
  <si>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</si>
  <si>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</si>
  <si>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</si>
  <si>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</si>
  <si>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</si>
  <si>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</si>
  <si>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</si>
  <si>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</si>
  <si>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</si>
  <si>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</si>
  <si>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</si>
  <si>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</si>
  <si>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</si>
  <si>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</si>
  <si>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</si>
  <si>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</si>
  <si>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</si>
  <si>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</si>
  <si>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</si>
  <si>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</si>
  <si>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</si>
  <si>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</si>
  <si>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</si>
  <si>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</si>
  <si>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</si>
  <si>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</si>
  <si>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</si>
  <si>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</si>
  <si>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</si>
  <si>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</si>
  <si>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</si>
  <si>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</si>
  <si>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</si>
  <si>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</si>
  <si>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</si>
  <si>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</si>
  <si>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</si>
  <si>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</si>
  <si>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</si>
  <si>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</si>
  <si>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</si>
  <si>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</si>
  <si>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</si>
  <si>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</si>
  <si>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</si>
  <si>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</si>
  <si>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</si>
  <si>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</si>
  <si>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</si>
  <si>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</si>
  <si>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</si>
  <si>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</si>
  <si>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</si>
  <si>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</si>
  <si>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</si>
  <si>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</si>
  <si>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</si>
  <si>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</si>
  <si>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</si>
  <si>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</si>
  <si>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</si>
  <si>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</si>
  <si>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</si>
  <si>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</si>
  <si>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</si>
  <si>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</si>
  <si>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</si>
  <si>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</si>
  <si>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</si>
  <si>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</si>
  <si>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</si>
  <si>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</si>
  <si>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</si>
  <si>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</si>
  <si>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</si>
  <si>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</si>
  <si>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</si>
  <si>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</si>
  <si>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</si>
  <si>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</si>
  <si>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</si>
  <si>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</si>
  <si>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</si>
  <si>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</si>
  <si>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</si>
  <si>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</si>
  <si>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</si>
  <si>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</si>
  <si>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</si>
  <si>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</si>
  <si>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</si>
  <si>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</si>
  <si>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</si>
  <si>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</si>
  <si>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</si>
  <si>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</si>
  <si>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</si>
  <si>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</si>
  <si>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</si>
  <si>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</si>
  <si>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</si>
  <si>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</si>
  <si>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</si>
  <si>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</si>
  <si>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</si>
  <si>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</si>
  <si>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</si>
  <si>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</si>
  <si>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</si>
  <si>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</si>
  <si>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</si>
  <si>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</si>
  <si>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</si>
  <si>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</si>
  <si>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</si>
  <si>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</si>
  <si>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</si>
  <si>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</si>
  <si>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</si>
  <si>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</si>
  <si>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</si>
  <si>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</si>
  <si>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</si>
  <si>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</si>
  <si>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</si>
  <si>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</si>
  <si>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</si>
  <si>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</si>
  <si>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</si>
  <si>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</si>
  <si>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</si>
  <si>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</si>
  <si>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</si>
  <si>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</si>
  <si>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</si>
  <si>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</si>
  <si>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</si>
  <si>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</si>
  <si>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</si>
  <si>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</si>
  <si>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</si>
  <si>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</si>
  <si>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</si>
  <si>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</si>
  <si>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</si>
  <si>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</si>
  <si>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</si>
  <si>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</si>
  <si>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</si>
  <si>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</si>
  <si>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</si>
  <si>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</si>
  <si>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</si>
  <si>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</si>
  <si>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</si>
  <si>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</si>
  <si>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</si>
  <si>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</si>
  <si>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</si>
  <si>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</si>
  <si>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</si>
  <si>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</si>
  <si>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</si>
  <si>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</si>
  <si>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</si>
  <si>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</si>
  <si>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</si>
  <si>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</si>
  <si>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</si>
  <si>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</si>
  <si>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</si>
  <si>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</si>
  <si>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</si>
  <si>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</si>
  <si>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</si>
  <si>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</si>
  <si>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</si>
  <si>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</si>
  <si>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</si>
  <si>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</si>
  <si>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</si>
  <si>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</si>
  <si>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</si>
  <si>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</si>
  <si>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</si>
  <si>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</si>
  <si>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</si>
  <si>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</si>
  <si>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</si>
  <si>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</si>
  <si>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</si>
  <si>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</si>
  <si>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</si>
  <si>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</si>
  <si>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</si>
  <si>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</si>
  <si>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</si>
  <si>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</si>
  <si>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</si>
  <si>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</si>
  <si>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</si>
  <si>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</si>
  <si>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</si>
  <si>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</si>
  <si>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</si>
  <si>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</si>
  <si>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</si>
  <si>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</si>
  <si>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</si>
  <si>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</si>
  <si>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</si>
  <si>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</si>
  <si>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</si>
  <si>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</si>
  <si>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</si>
  <si>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</si>
  <si>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</si>
  <si>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</si>
  <si>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</si>
  <si>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</si>
  <si>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</si>
  <si>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</si>
  <si>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</si>
  <si>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</si>
  <si>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</si>
  <si>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</si>
  <si>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</si>
  <si>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</si>
  <si>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</si>
  <si>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</si>
  <si>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</si>
  <si>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</si>
  <si>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</si>
  <si>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</si>
  <si>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</si>
  <si>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</si>
  <si>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</si>
  <si>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</si>
  <si>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</si>
  <si>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</si>
  <si>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</si>
  <si>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</si>
  <si>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</si>
  <si>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</si>
  <si>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</si>
  <si>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</si>
  <si>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</si>
  <si>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</si>
  <si>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</si>
  <si>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</si>
  <si>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</si>
  <si>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</si>
  <si>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</si>
  <si>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</si>
  <si>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</si>
  <si>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</si>
  <si>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</si>
  <si>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</si>
  <si>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</si>
  <si>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</si>
  <si>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</si>
  <si>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</si>
  <si>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</si>
  <si>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</si>
  <si>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</si>
  <si>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</si>
  <si>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</si>
  <si>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</si>
  <si>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</si>
  <si>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</si>
  <si>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</si>
  <si>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</si>
  <si>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</si>
  <si>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</si>
  <si>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</si>
  <si>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</si>
  <si>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</si>
  <si>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</si>
  <si>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</si>
  <si>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</si>
  <si>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</si>
  <si>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</si>
  <si>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</si>
  <si>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</si>
  <si>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</si>
  <si>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</si>
  <si>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</si>
  <si>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</si>
  <si>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</si>
  <si>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</si>
  <si>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</si>
  <si>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</si>
  <si>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</si>
  <si>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</si>
  <si>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</si>
  <si>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</si>
  <si>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</si>
  <si>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</si>
  <si>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</si>
  <si>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</si>
  <si>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</si>
  <si>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</si>
  <si>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</si>
  <si>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</si>
  <si>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</si>
  <si>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</si>
  <si>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</si>
  <si>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</si>
  <si>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</si>
  <si>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</si>
  <si>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</si>
  <si>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</si>
  <si>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</si>
  <si>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</si>
  <si>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</si>
  <si>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</si>
  <si>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</si>
  <si>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</si>
  <si>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</si>
  <si>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</si>
  <si>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</si>
  <si>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</si>
  <si>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</si>
  <si>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</si>
  <si>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</si>
  <si>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</si>
  <si>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</si>
  <si>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</si>
  <si>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</si>
  <si>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</si>
  <si>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</si>
  <si>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</si>
  <si>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</si>
  <si>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</si>
  <si>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</si>
  <si>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</si>
  <si>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</si>
  <si>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</si>
  <si>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</si>
  <si>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</si>
  <si>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</si>
  <si>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</si>
  <si>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</si>
  <si>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</si>
  <si>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</si>
  <si>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</si>
  <si>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</si>
  <si>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</si>
  <si>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</si>
  <si>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</si>
  <si>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</si>
  <si>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</si>
  <si>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</si>
  <si>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</si>
  <si>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</si>
  <si>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</si>
  <si>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</si>
  <si>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</si>
  <si>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</si>
  <si>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</si>
  <si>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</si>
  <si>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</si>
  <si>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</si>
  <si>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</si>
  <si>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</si>
  <si>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</si>
  <si>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</si>
  <si>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</si>
  <si>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</si>
  <si>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</si>
  <si>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</si>
  <si>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</si>
  <si>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</si>
  <si>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</si>
  <si>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</si>
  <si>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</si>
  <si>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</si>
  <si>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</si>
  <si>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</si>
  <si>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</si>
  <si>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</si>
  <si>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</si>
  <si>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</si>
  <si>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</si>
  <si>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</si>
  <si>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</si>
  <si>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</si>
  <si>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</si>
  <si>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</si>
  <si>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</si>
  <si>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</si>
  <si>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</si>
  <si>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</si>
  <si>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</si>
  <si>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</si>
  <si>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</si>
  <si>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</si>
  <si>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</si>
  <si>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</si>
  <si>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</si>
  <si>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</si>
  <si>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</si>
  <si>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</si>
  <si>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</si>
  <si>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</si>
  <si>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</si>
  <si>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</si>
  <si>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</si>
  <si>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</si>
  <si>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</si>
  <si>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</si>
  <si>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</si>
  <si>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</si>
  <si>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</si>
  <si>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</si>
  <si>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</si>
  <si>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</si>
  <si>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</si>
  <si>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</si>
  <si>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</si>
  <si>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</si>
  <si>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</si>
  <si>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</si>
  <si>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</si>
  <si>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</si>
  <si>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</si>
  <si>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</si>
  <si>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</si>
  <si>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</si>
  <si>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</si>
  <si>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</si>
  <si>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</si>
  <si>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</si>
  <si>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</si>
  <si>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</si>
  <si>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</si>
  <si>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</si>
  <si>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</si>
  <si>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</si>
  <si>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</si>
  <si>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</si>
  <si>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</si>
  <si>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</si>
  <si>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</si>
  <si>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</si>
  <si>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</si>
  <si>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</si>
  <si>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</si>
  <si>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</si>
  <si>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</si>
  <si>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</si>
  <si>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</si>
  <si>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</si>
  <si>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</si>
  <si>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</si>
  <si>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</si>
  <si>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</si>
  <si>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</si>
  <si>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</si>
  <si>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</si>
  <si>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</si>
  <si>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</si>
  <si>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</si>
  <si>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</si>
  <si>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</si>
  <si>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</si>
  <si>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</si>
  <si>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</si>
  <si>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</si>
  <si>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</si>
  <si>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</si>
  <si>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</si>
  <si>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</si>
  <si>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</si>
  <si>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</si>
  <si>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</si>
  <si>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</si>
  <si>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</si>
  <si>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</si>
  <si>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</si>
  <si>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</si>
  <si>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</si>
  <si>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</si>
  <si>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</si>
  <si>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</si>
  <si>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</si>
  <si>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</si>
  <si>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</si>
  <si>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</si>
  <si>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</si>
  <si>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</si>
  <si>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</si>
  <si>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</si>
  <si>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</si>
  <si>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</si>
  <si>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</si>
  <si>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</si>
  <si>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</si>
  <si>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</si>
  <si>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</si>
  <si>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</si>
  <si>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</si>
  <si>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</si>
  <si>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</si>
  <si>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</si>
  <si>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</si>
  <si>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</si>
  <si>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</si>
  <si>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</si>
  <si>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</si>
  <si>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</si>
  <si>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</si>
  <si>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</si>
  <si>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</si>
  <si>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</si>
  <si>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</si>
  <si>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</si>
  <si>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</si>
  <si>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</si>
  <si>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</si>
  <si>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</si>
  <si>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</si>
  <si>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</si>
  <si>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</si>
  <si>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</si>
  <si>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</si>
  <si>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</si>
  <si>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</si>
  <si>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</si>
  <si>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</si>
  <si>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</si>
  <si>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</si>
  <si>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</si>
  <si>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</si>
  <si>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</si>
  <si>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</si>
  <si>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</si>
  <si>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</si>
  <si>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</si>
  <si>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</si>
  <si>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</si>
  <si>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</si>
  <si>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</si>
  <si>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</si>
  <si>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</si>
  <si>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</si>
  <si>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</si>
  <si>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</si>
  <si>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</si>
  <si>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</si>
  <si>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</si>
  <si>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</si>
  <si>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</si>
  <si>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</si>
  <si>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</si>
  <si>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</si>
  <si>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</si>
  <si>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</si>
  <si>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</si>
  <si>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</si>
  <si>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</si>
  <si>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</si>
  <si>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</si>
  <si>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</si>
  <si>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</si>
  <si>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</si>
  <si>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</si>
  <si>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</si>
  <si>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</si>
  <si>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</si>
  <si>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</si>
  <si>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</si>
  <si>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</si>
  <si>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</si>
  <si>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</si>
  <si>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</si>
  <si>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</si>
  <si>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</si>
  <si>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</si>
  <si>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</si>
  <si>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</si>
  <si>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</si>
  <si>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</si>
  <si>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</si>
  <si>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</si>
  <si>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</si>
  <si>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</si>
  <si>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</si>
  <si>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</si>
  <si>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</si>
  <si>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</si>
  <si>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</si>
  <si>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</si>
  <si>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</si>
  <si>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</si>
  <si>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</si>
  <si>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</si>
  <si>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</si>
  <si>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</si>
  <si>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</si>
  <si>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</si>
  <si>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</si>
  <si>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</si>
  <si>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</si>
  <si>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</si>
  <si>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</si>
  <si>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</si>
  <si>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</si>
  <si>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</si>
  <si>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</si>
  <si>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</si>
  <si>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</si>
  <si>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</si>
  <si>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</si>
  <si>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</si>
  <si>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</si>
  <si>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</si>
  <si>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</si>
  <si>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</si>
  <si>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</si>
  <si>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</si>
  <si>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</si>
  <si>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</si>
  <si>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</si>
  <si>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</si>
  <si>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</si>
  <si>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</si>
  <si>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</si>
  <si>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</si>
  <si>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</si>
  <si>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</si>
  <si>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</si>
  <si>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</si>
  <si>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</si>
  <si>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</si>
  <si>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</si>
  <si>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</si>
  <si>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</si>
  <si>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</si>
  <si>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</si>
  <si>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</si>
  <si>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</si>
  <si>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</si>
  <si>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</si>
  <si>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</si>
  <si>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</si>
  <si>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</si>
  <si>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</si>
  <si>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</si>
  <si>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</si>
  <si>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</si>
  <si>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</si>
  <si>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</si>
  <si>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</si>
  <si>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</si>
  <si>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</si>
  <si>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</si>
  <si>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</si>
  <si>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</si>
  <si>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</si>
  <si>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</si>
  <si>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</si>
  <si>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</si>
  <si>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</si>
  <si>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</si>
  <si>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</si>
  <si>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</si>
  <si>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</si>
  <si>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</si>
  <si>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</si>
  <si>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</si>
  <si>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</si>
  <si>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</si>
  <si>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</si>
  <si>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</si>
  <si>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</si>
  <si>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</si>
  <si>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</si>
  <si>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</si>
  <si>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</si>
  <si>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</si>
  <si>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</si>
  <si>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</si>
  <si>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</si>
  <si>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</si>
  <si>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</si>
  <si>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</si>
  <si>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</si>
  <si>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</si>
  <si>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</si>
  <si>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</si>
  <si>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</si>
  <si>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</si>
  <si>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</si>
  <si>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</si>
  <si>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</si>
  <si>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</si>
  <si>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</si>
  <si>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</si>
  <si>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</si>
  <si>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</si>
  <si>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</si>
  <si>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</si>
  <si>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</si>
  <si>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</si>
  <si>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</si>
  <si>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</si>
  <si>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</si>
  <si>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</si>
  <si>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</si>
  <si>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</si>
  <si>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</si>
  <si>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</si>
  <si>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</si>
  <si>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</si>
  <si>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</si>
  <si>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</si>
  <si>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</si>
  <si>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</si>
  <si>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</si>
  <si>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</si>
  <si>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</si>
  <si>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</si>
  <si>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</si>
  <si>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</si>
  <si>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</si>
  <si>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</si>
  <si>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</si>
  <si>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</si>
  <si>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</si>
  <si>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</si>
  <si>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</si>
  <si>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</si>
  <si>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</si>
  <si>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</si>
  <si>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</si>
  <si>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</si>
  <si>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</si>
  <si>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</si>
  <si>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</si>
  <si>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</si>
  <si>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</si>
  <si>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</si>
  <si>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</si>
  <si>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</si>
  <si>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</si>
  <si>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</si>
  <si>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</si>
  <si>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</si>
  <si>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</si>
  <si>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</si>
  <si>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</si>
  <si>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</si>
  <si>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</si>
  <si>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</si>
  <si>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</si>
  <si>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</si>
  <si>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</si>
  <si>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</si>
  <si>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</si>
  <si>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</si>
  <si>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</si>
  <si>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</si>
  <si>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</si>
  <si>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</si>
  <si>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</si>
  <si>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</si>
  <si>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</si>
  <si>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</si>
  <si>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</si>
  <si>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</si>
  <si>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</si>
  <si>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</si>
  <si>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</si>
  <si>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</si>
  <si>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</si>
  <si>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</si>
  <si>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</si>
  <si>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</si>
  <si>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</si>
  <si>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</si>
  <si>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</si>
  <si>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</si>
  <si>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</si>
  <si>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</si>
  <si>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</si>
  <si>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</si>
  <si>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</si>
  <si>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</si>
  <si>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</si>
  <si>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</si>
  <si>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</si>
  <si>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</si>
  <si>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</si>
  <si>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</si>
  <si>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</si>
  <si>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</si>
  <si>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</si>
  <si>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</si>
  <si>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</si>
  <si>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</si>
  <si>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</si>
  <si>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</si>
  <si>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</si>
  <si>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</si>
  <si>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</si>
  <si>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</si>
  <si>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</si>
  <si>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</si>
  <si>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</si>
  <si>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</si>
  <si>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</si>
  <si>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</si>
  <si>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</si>
  <si>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</si>
  <si>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</si>
  <si>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</si>
  <si>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</si>
  <si>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</si>
  <si>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</si>
  <si>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</si>
  <si>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</si>
  <si>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</si>
  <si>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</si>
  <si>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</si>
  <si>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</si>
  <si>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</si>
  <si>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</si>
  <si>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</si>
  <si>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</si>
  <si>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</si>
  <si>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</si>
  <si>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</si>
  <si>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</si>
  <si>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</si>
  <si>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</si>
  <si>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</si>
  <si>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</si>
  <si>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</si>
  <si>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</si>
  <si>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</si>
  <si>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</si>
  <si>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</si>
  <si>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</si>
  <si>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</si>
  <si>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</si>
  <si>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</si>
  <si>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</si>
  <si>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</si>
  <si>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</si>
  <si>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</si>
  <si>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</si>
  <si>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</si>
  <si>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</si>
  <si>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</si>
  <si>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</si>
  <si>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</si>
  <si>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</si>
  <si>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</si>
  <si>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</si>
  <si>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</si>
  <si>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</si>
  <si>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</si>
  <si>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</si>
  <si>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</si>
  <si>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</si>
  <si>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</si>
  <si>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</si>
  <si>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</si>
  <si>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</si>
  <si>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</si>
  <si>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</si>
  <si>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</si>
  <si>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</si>
  <si>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</si>
  <si>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</si>
  <si>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</si>
  <si>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</si>
  <si>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</si>
  <si>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</si>
  <si>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</si>
  <si>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</si>
  <si>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</si>
  <si>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</si>
  <si>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</si>
  <si>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</si>
  <si>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</si>
  <si>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</si>
  <si>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</si>
  <si>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</si>
  <si>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</si>
  <si>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</si>
  <si>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</si>
  <si>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</si>
  <si>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</si>
  <si>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</si>
  <si>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</si>
  <si>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</si>
  <si>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</si>
  <si>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</si>
  <si>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</si>
  <si>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</si>
  <si>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</si>
  <si>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</si>
  <si>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</si>
  <si>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</si>
  <si>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</si>
  <si>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</si>
  <si>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</si>
  <si>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</si>
  <si>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</si>
  <si>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</si>
  <si>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</si>
  <si>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</si>
  <si>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</si>
  <si>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</si>
  <si>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</si>
  <si>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</si>
  <si>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</si>
  <si>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</si>
  <si>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</si>
  <si>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</si>
  <si>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</si>
  <si>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</si>
  <si>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</si>
  <si>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</si>
  <si>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</si>
  <si>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</si>
  <si>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</si>
  <si>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</si>
  <si>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</si>
  <si>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</si>
  <si>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</si>
  <si>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</si>
  <si>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</si>
  <si>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</si>
  <si>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</si>
  <si>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</si>
  <si>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</si>
  <si>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</si>
  <si>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</si>
  <si>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</si>
  <si>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</si>
  <si>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</si>
  <si>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</si>
  <si>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</si>
  <si>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</si>
  <si>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</si>
  <si>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</si>
  <si>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</si>
  <si>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</si>
  <si>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</si>
  <si>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</si>
  <si>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</si>
  <si>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</si>
  <si>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</si>
  <si>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</si>
  <si>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</si>
  <si>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</si>
  <si>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</si>
  <si>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</si>
  <si>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</si>
  <si>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</si>
  <si>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</si>
  <si>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</si>
  <si>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</si>
  <si>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</si>
  <si>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</si>
  <si>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</si>
  <si>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</si>
  <si>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</si>
  <si>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</si>
  <si>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</si>
  <si>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</si>
  <si>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</si>
  <si>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</si>
  <si>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</si>
  <si>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</si>
  <si>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</si>
  <si>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</si>
  <si>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</si>
  <si>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</si>
  <si>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</si>
  <si>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</si>
  <si>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</si>
  <si>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</si>
  <si>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</si>
  <si>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</si>
  <si>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</si>
  <si>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</si>
  <si>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</si>
  <si>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</si>
  <si>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</si>
  <si>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</si>
  <si>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</si>
  <si>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</si>
  <si>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</si>
  <si>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</si>
  <si>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</si>
  <si>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</si>
  <si>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</si>
  <si>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</si>
  <si>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</si>
  <si>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</si>
  <si>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</si>
  <si>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</si>
  <si>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</si>
  <si>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</si>
  <si>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</si>
  <si>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</si>
  <si>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</si>
  <si>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</si>
  <si>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</si>
  <si>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</si>
  <si>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</si>
  <si>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</si>
  <si>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</si>
  <si>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</si>
  <si>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</si>
  <si>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</si>
  <si>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</si>
  <si>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</si>
  <si>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</si>
  <si>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</si>
  <si>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</si>
  <si>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</si>
  <si>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</si>
  <si>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</si>
  <si>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</si>
  <si>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</si>
  <si>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</si>
  <si>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</si>
  <si>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</si>
  <si>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</si>
  <si>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</si>
  <si>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</si>
  <si>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</si>
  <si>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</si>
  <si>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</si>
  <si>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</si>
  <si>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</si>
  <si>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</si>
  <si>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</si>
  <si>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</si>
  <si>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</si>
  <si>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</si>
  <si>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</si>
  <si>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</si>
  <si>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</si>
  <si>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</si>
  <si>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</si>
  <si>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</si>
  <si>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</si>
  <si>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</si>
  <si>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</si>
  <si>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</si>
  <si>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</si>
  <si>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</si>
  <si>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</si>
  <si>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</si>
  <si>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</si>
  <si>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</si>
  <si>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</si>
  <si>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</si>
  <si>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</si>
  <si>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</si>
  <si>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</si>
  <si>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</si>
  <si>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</si>
  <si>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</si>
  <si>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</si>
  <si>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</si>
  <si>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</si>
  <si>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</si>
  <si>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</si>
  <si>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</si>
  <si>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</si>
  <si>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</si>
  <si>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</si>
  <si>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</si>
  <si>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</si>
  <si>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</si>
  <si>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</si>
  <si>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</si>
  <si>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</si>
  <si>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</si>
  <si>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</si>
  <si>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</si>
  <si>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</si>
  <si>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</si>
  <si>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</si>
  <si>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</si>
  <si>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</si>
  <si>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</si>
  <si>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</si>
  <si>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</si>
  <si>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</si>
  <si>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</si>
  <si>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</si>
  <si>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</si>
  <si>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</si>
  <si>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</si>
  <si>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</si>
  <si>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</si>
  <si>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</si>
  <si>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</si>
  <si>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</si>
  <si>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</si>
  <si>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</si>
  <si>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</si>
  <si>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</si>
  <si>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</si>
  <si>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</si>
  <si>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</si>
  <si>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</si>
  <si>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</si>
  <si>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</si>
  <si>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</si>
  <si>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</si>
  <si>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</si>
  <si>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</si>
  <si>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</si>
  <si>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</si>
  <si>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</si>
  <si>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</si>
  <si>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</si>
  <si>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</si>
  <si>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</si>
  <si>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</si>
  <si>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</si>
  <si>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</si>
  <si>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</si>
  <si>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</si>
  <si>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</si>
  <si>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</si>
  <si>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</si>
  <si>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</si>
  <si>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</si>
  <si>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</si>
  <si>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</si>
  <si>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</si>
  <si>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</si>
  <si>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</si>
  <si>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</si>
  <si>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</si>
  <si>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</si>
  <si>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</si>
  <si>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</si>
  <si>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</si>
  <si>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</si>
  <si>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</si>
  <si>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</si>
  <si>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</si>
  <si>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</si>
  <si>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</si>
  <si>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</si>
  <si>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</si>
  <si>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</si>
  <si>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</si>
  <si>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</si>
  <si>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</si>
  <si>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</si>
  <si>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</si>
  <si>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</si>
  <si>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</si>
  <si>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</si>
  <si>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</si>
  <si>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</si>
  <si>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</si>
  <si>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</si>
  <si>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</si>
  <si>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</si>
  <si>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</si>
  <si>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</si>
  <si>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</si>
  <si>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</si>
  <si>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</si>
  <si>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</si>
  <si>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</si>
  <si>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</si>
  <si>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</si>
  <si>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</si>
  <si>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</si>
  <si>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</si>
  <si>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</si>
  <si>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</si>
  <si>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</si>
  <si>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</si>
  <si>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</si>
  <si>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</si>
  <si>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</si>
  <si>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</si>
  <si>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</si>
  <si>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</si>
  <si>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</si>
  <si>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</si>
  <si>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</si>
  <si>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</si>
  <si>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</si>
  <si>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</si>
  <si>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</si>
  <si>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</si>
  <si>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</si>
  <si>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</si>
  <si>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</si>
  <si>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</si>
  <si>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</si>
  <si>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</si>
  <si>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</si>
  <si>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</si>
  <si>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</si>
  <si>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</si>
  <si>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</si>
  <si>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</si>
  <si>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</si>
  <si>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</si>
  <si>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</si>
  <si>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</si>
  <si>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</si>
  <si>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</si>
  <si>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</si>
  <si>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</si>
  <si>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</si>
  <si>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</si>
  <si>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</si>
  <si>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</si>
  <si>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</si>
  <si>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</si>
  <si>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</si>
  <si>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</si>
  <si>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</si>
  <si>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</si>
  <si>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</si>
  <si>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</si>
  <si>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</si>
  <si>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</si>
  <si>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</si>
  <si>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</si>
  <si>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</si>
  <si>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</si>
  <si>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</si>
  <si>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</si>
  <si>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</si>
  <si>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</si>
  <si>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</si>
  <si>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</si>
  <si>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</si>
  <si>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</si>
  <si>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</si>
  <si>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</si>
  <si>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</si>
  <si>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</si>
  <si>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</si>
  <si>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</si>
  <si>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</si>
  <si>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</si>
  <si>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</si>
  <si>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</si>
  <si>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</si>
  <si>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</si>
  <si>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</si>
  <si>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</si>
  <si>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</si>
  <si>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</si>
  <si>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</si>
  <si>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</si>
  <si>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</si>
  <si>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</si>
  <si>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</si>
  <si>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</si>
  <si>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</si>
  <si>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</si>
  <si>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</si>
  <si>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</si>
  <si>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</si>
  <si>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</si>
  <si>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</si>
  <si>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</si>
  <si>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</si>
  <si>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</si>
  <si>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</si>
  <si>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</si>
  <si>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</si>
  <si>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</si>
  <si>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</si>
  <si>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</si>
  <si>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</si>
  <si>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</si>
  <si>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</si>
  <si>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</si>
  <si>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</si>
  <si>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</si>
  <si>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</si>
  <si>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</si>
  <si>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</si>
  <si>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</si>
  <si>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</si>
  <si>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</si>
  <si>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</si>
  <si>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</si>
  <si>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</si>
  <si>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</si>
  <si>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</si>
  <si>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</si>
  <si>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</si>
  <si>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</si>
  <si>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</si>
  <si>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</si>
  <si>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</si>
  <si>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</si>
  <si>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</si>
  <si>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</si>
  <si>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</si>
  <si>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</si>
  <si>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</si>
  <si>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</si>
  <si>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</si>
  <si>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</si>
  <si>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</si>
  <si>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</si>
  <si>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</si>
  <si>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</si>
  <si>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</si>
  <si>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</si>
  <si>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</si>
  <si>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</si>
  <si>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</si>
  <si>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</si>
  <si>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</si>
  <si>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</si>
  <si>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</si>
  <si>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</si>
  <si>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</si>
  <si>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</si>
  <si>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</si>
  <si>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</si>
  <si>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</si>
  <si>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</si>
  <si>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</si>
  <si>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</si>
  <si>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</si>
  <si>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</si>
  <si>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</si>
  <si>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</si>
  <si>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</si>
  <si>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</si>
  <si>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</si>
  <si>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</si>
  <si>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</si>
  <si>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</si>
  <si>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</si>
  <si>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</si>
  <si>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</si>
  <si>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</si>
  <si>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</si>
  <si>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</si>
  <si>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</si>
  <si>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</si>
  <si>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</si>
  <si>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</si>
  <si>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</si>
  <si>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</si>
  <si>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</si>
  <si>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</si>
  <si>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</si>
  <si>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</si>
  <si>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</si>
  <si>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</si>
  <si>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</si>
  <si>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</si>
  <si>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</si>
  <si>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</si>
  <si>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</si>
  <si>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</si>
  <si>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</si>
  <si>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</si>
  <si>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</si>
  <si>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</si>
  <si>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</si>
  <si>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</si>
  <si>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</si>
  <si>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</si>
  <si>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</si>
  <si>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</si>
  <si>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</si>
  <si>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</si>
  <si>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</si>
  <si>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</si>
  <si>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</si>
  <si>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</si>
  <si>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</si>
  <si>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</si>
  <si>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</si>
  <si>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</si>
  <si>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</si>
  <si>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</si>
  <si>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</si>
  <si>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</si>
  <si>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</si>
  <si>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</si>
  <si>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</si>
  <si>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</si>
  <si>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</si>
  <si>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</si>
  <si>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</si>
  <si>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</si>
  <si>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</si>
  <si>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</si>
  <si>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</si>
  <si>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</si>
  <si>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</si>
  <si>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</si>
  <si>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</si>
  <si>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</si>
  <si>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</si>
  <si>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</si>
  <si>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</si>
  <si>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</si>
  <si>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</si>
  <si>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</si>
  <si>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</si>
  <si>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</si>
  <si>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</si>
  <si>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</si>
  <si>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</si>
  <si>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</si>
  <si>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</si>
  <si>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</si>
  <si>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</si>
  <si>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</si>
  <si>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</si>
  <si>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</si>
  <si>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</si>
  <si>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</si>
  <si>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</si>
  <si>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</si>
  <si>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</si>
  <si>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</si>
  <si>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</si>
  <si>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</si>
  <si>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</si>
  <si>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</si>
  <si>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</si>
  <si>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</si>
  <si>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</si>
  <si>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</si>
  <si>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</si>
  <si>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</si>
  <si>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</si>
  <si>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</si>
  <si>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</si>
  <si>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</si>
  <si>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</si>
  <si>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</si>
  <si>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</si>
  <si>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</si>
  <si>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</si>
  <si>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</si>
  <si>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</si>
  <si>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</si>
  <si>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</si>
  <si>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</si>
  <si>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</si>
  <si>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</si>
  <si>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</si>
  <si>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</si>
  <si>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</si>
  <si>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</si>
  <si>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</si>
  <si>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</si>
  <si>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</si>
  <si>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</si>
  <si>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</si>
  <si>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</si>
  <si>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</si>
  <si>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</si>
  <si>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</si>
  <si>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</si>
  <si>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</si>
  <si>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</si>
  <si>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</si>
  <si>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</si>
  <si>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</si>
  <si>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</si>
  <si>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</si>
  <si>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</si>
  <si>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</si>
  <si>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</si>
  <si>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</si>
  <si>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</si>
  <si>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</si>
  <si>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</si>
  <si>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</si>
  <si>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</si>
  <si>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</si>
  <si>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</si>
  <si>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</si>
  <si>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</si>
  <si>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</si>
  <si>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</si>
  <si>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</si>
  <si>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</si>
  <si>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</si>
  <si>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</si>
  <si>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</si>
  <si>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</si>
  <si>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</si>
  <si>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</si>
  <si>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</si>
  <si>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</si>
  <si>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</si>
  <si>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</si>
  <si>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</si>
  <si>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</si>
  <si>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</si>
  <si>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</si>
  <si>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</si>
  <si>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</si>
  <si>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</si>
  <si>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</si>
  <si>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</si>
  <si>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</si>
  <si>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</si>
  <si>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</si>
  <si>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</si>
  <si>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</si>
  <si>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</si>
  <si>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</si>
  <si>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</si>
  <si>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</si>
  <si>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</si>
  <si>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</si>
  <si>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</si>
  <si>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</si>
  <si>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</si>
  <si>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</si>
  <si>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</si>
  <si>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</si>
  <si>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</si>
  <si>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</si>
  <si>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</si>
  <si>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</si>
  <si>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</si>
  <si>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</si>
  <si>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</si>
  <si>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</si>
  <si>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</si>
  <si>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</si>
  <si>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</si>
  <si>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</si>
  <si>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</si>
  <si>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</si>
  <si>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</si>
  <si>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</si>
  <si>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</si>
  <si>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</si>
  <si>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</si>
  <si>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</si>
  <si>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</si>
  <si>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</si>
  <si>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</si>
  <si>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</si>
  <si>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</si>
  <si>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</si>
  <si>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</si>
  <si>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</si>
  <si>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</si>
  <si>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</si>
  <si>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</si>
  <si>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</si>
  <si>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</si>
  <si>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</si>
  <si>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</si>
  <si>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</si>
  <si>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</si>
  <si>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</si>
  <si>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</si>
  <si>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</si>
  <si>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</si>
  <si>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</si>
  <si>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</si>
  <si>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</si>
  <si>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</si>
  <si>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</si>
  <si>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</si>
  <si>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</si>
  <si>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</si>
  <si>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</si>
  <si>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</si>
  <si>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</si>
  <si>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</si>
  <si>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</si>
  <si>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</si>
  <si>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</si>
  <si>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</si>
  <si>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</si>
  <si>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</si>
  <si>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</si>
  <si>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</si>
  <si>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</si>
  <si>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</si>
  <si>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</si>
  <si>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</si>
  <si>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</si>
  <si>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</si>
  <si>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</si>
  <si>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</si>
  <si>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</si>
  <si>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</si>
  <si>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</si>
  <si>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</si>
  <si>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</si>
  <si>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</si>
  <si>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</si>
  <si>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</si>
  <si>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</si>
  <si>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</si>
  <si>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</si>
  <si>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</si>
  <si>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</si>
  <si>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</si>
  <si>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</si>
  <si>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</si>
  <si>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</si>
  <si>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</si>
  <si>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</si>
  <si>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</si>
  <si>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</si>
  <si>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</si>
  <si>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</si>
  <si>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</si>
  <si>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</si>
  <si>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</si>
  <si>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</si>
  <si>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</si>
  <si>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</si>
  <si>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</si>
  <si>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</si>
  <si>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</si>
  <si>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</si>
  <si>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</si>
  <si>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</si>
  <si>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</si>
  <si>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</si>
  <si>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</si>
  <si>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</si>
  <si>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</si>
  <si>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</si>
  <si>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</si>
  <si>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</si>
  <si>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</si>
  <si>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</si>
  <si>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</si>
  <si>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</si>
  <si>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</si>
  <si>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</si>
  <si>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</si>
  <si>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</si>
  <si>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</si>
  <si>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</si>
  <si>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</si>
  <si>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</si>
  <si>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</si>
  <si>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</si>
  <si>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</si>
  <si>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</si>
  <si>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</si>
  <si>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</si>
  <si>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</si>
  <si>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</si>
  <si>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</si>
  <si>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</si>
  <si>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</si>
  <si>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</si>
  <si>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</si>
  <si>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</si>
  <si>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</si>
  <si>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</si>
  <si>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</si>
  <si>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</si>
  <si>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</si>
  <si>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</si>
  <si>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</si>
  <si>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</si>
  <si>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</si>
  <si>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</si>
  <si>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</si>
  <si>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</si>
  <si>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</si>
  <si>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</si>
  <si>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</si>
  <si>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</si>
  <si>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</si>
  <si>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</si>
  <si>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</si>
  <si>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</si>
  <si>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</si>
  <si>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</si>
  <si>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</si>
  <si>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</si>
  <si>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</si>
  <si>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</si>
  <si>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</si>
  <si>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</si>
  <si>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</si>
  <si>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</si>
  <si>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</si>
  <si>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</si>
  <si>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</si>
  <si>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</si>
  <si>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</si>
  <si>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</si>
  <si>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</si>
  <si>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</si>
  <si>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</si>
  <si>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</si>
  <si>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</si>
  <si>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</si>
  <si>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</si>
  <si>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</si>
  <si>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</si>
  <si>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</si>
  <si>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</si>
  <si>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</si>
  <si>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</si>
  <si>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</si>
  <si>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</si>
  <si>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</si>
  <si>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</si>
  <si>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</si>
  <si>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</si>
  <si>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</si>
  <si>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</si>
  <si>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</si>
  <si>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</si>
  <si>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</si>
  <si>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</si>
  <si>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</si>
  <si>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</si>
  <si>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</si>
  <si>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</si>
  <si>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</si>
  <si>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</si>
  <si>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</si>
  <si>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</si>
  <si>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</si>
  <si>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</si>
  <si>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</si>
  <si>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</si>
  <si>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</si>
  <si>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</si>
  <si>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</si>
  <si>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</si>
  <si>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</si>
  <si>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</si>
  <si>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</si>
  <si>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</si>
  <si>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</si>
  <si>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</si>
  <si>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</si>
  <si>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</si>
  <si>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</si>
  <si>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</si>
  <si>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</si>
  <si>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</si>
  <si>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</si>
  <si>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</si>
  <si>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</si>
  <si>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</si>
  <si>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</si>
  <si>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</si>
  <si>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</si>
  <si>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</si>
  <si>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</si>
  <si>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</si>
  <si>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</si>
  <si>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</si>
  <si>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</si>
  <si>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</si>
  <si>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</si>
  <si>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</si>
  <si>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</si>
  <si>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</si>
  <si>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</si>
  <si>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</si>
  <si>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</si>
  <si>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</si>
  <si>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</si>
  <si>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</si>
  <si>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</si>
  <si>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</si>
  <si>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</si>
  <si>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</si>
  <si>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</si>
  <si>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</si>
  <si>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</si>
  <si>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</si>
  <si>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</si>
  <si>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</si>
  <si>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</si>
  <si>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</si>
  <si>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</si>
  <si>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</si>
  <si>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</si>
  <si>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</si>
  <si>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</si>
  <si>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</si>
  <si>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</si>
  <si>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</si>
  <si>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</si>
  <si>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</si>
  <si>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</si>
  <si>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</si>
  <si>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</si>
  <si>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</si>
  <si>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</si>
  <si>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</si>
  <si>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</si>
  <si>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</si>
  <si>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</si>
  <si>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</si>
  <si>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</si>
  <si>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</si>
  <si>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</si>
  <si>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</si>
  <si>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</si>
  <si>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</si>
  <si>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</si>
  <si>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</si>
  <si>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</si>
  <si>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</si>
  <si>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</si>
  <si>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</si>
  <si>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</si>
  <si>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</si>
  <si>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</si>
  <si>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</si>
  <si>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</si>
  <si>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</si>
  <si>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</si>
  <si>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</si>
  <si>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</si>
  <si>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</si>
  <si>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</si>
  <si>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</si>
  <si>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</si>
  <si>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</si>
  <si>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</si>
  <si>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</si>
  <si>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</si>
  <si>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</si>
  <si>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</si>
  <si>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</si>
  <si>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</si>
  <si>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</si>
  <si>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</si>
  <si>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</si>
  <si>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</si>
  <si>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</si>
  <si>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</si>
  <si>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</si>
  <si>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</si>
  <si>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</si>
  <si>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</si>
  <si>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</si>
  <si>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</si>
  <si>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</si>
  <si>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</si>
  <si>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</si>
  <si>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</si>
  <si>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</si>
  <si>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</si>
  <si>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</si>
  <si>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</si>
  <si>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</si>
  <si>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</si>
  <si>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</si>
  <si>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</si>
  <si>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</si>
  <si>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</si>
  <si>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</si>
  <si>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</si>
  <si>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</si>
  <si>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</si>
  <si>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</si>
  <si>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</si>
  <si>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</si>
  <si>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</si>
  <si>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</si>
  <si>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</si>
  <si>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</si>
  <si>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</si>
  <si>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</si>
  <si>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</si>
  <si>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</si>
  <si>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</si>
  <si>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</si>
  <si>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</si>
  <si>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</si>
  <si>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</si>
  <si>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</si>
  <si>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</si>
  <si>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</si>
  <si>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</si>
  <si>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</si>
  <si>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</si>
  <si>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</si>
  <si>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</si>
  <si>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</si>
  <si>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</si>
  <si>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</si>
  <si>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</si>
  <si>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</si>
  <si>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</si>
  <si>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</si>
  <si>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</si>
  <si>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</si>
  <si>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</si>
  <si>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</si>
  <si>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</si>
  <si>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</si>
  <si>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</si>
  <si>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</si>
  <si>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</si>
  <si>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</si>
  <si>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</si>
  <si>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</si>
  <si>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</si>
  <si>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</si>
  <si>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</si>
  <si>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</si>
  <si>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</si>
  <si>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</si>
  <si>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</si>
  <si>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</si>
  <si>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</si>
  <si>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</si>
  <si>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</si>
  <si>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</si>
  <si>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</si>
  <si>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</si>
  <si>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</si>
  <si>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</si>
  <si>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</si>
  <si>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</si>
  <si>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</si>
  <si>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</si>
  <si>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</si>
  <si>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</si>
  <si>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</si>
  <si>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</si>
  <si>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</si>
  <si>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</si>
  <si>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</si>
  <si>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</si>
  <si>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</si>
  <si>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</si>
  <si>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</si>
  <si>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</si>
  <si>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</si>
  <si>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</si>
  <si>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</si>
  <si>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</si>
  <si>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</si>
  <si>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</si>
  <si>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</si>
  <si>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</si>
  <si>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</si>
  <si>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</si>
  <si>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</si>
  <si>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</si>
  <si>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</si>
  <si>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</si>
  <si>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</si>
  <si>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</si>
  <si>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</si>
  <si>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</si>
  <si>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</si>
  <si>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</si>
  <si>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</si>
  <si>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</si>
  <si>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</si>
  <si>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</si>
  <si>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</si>
  <si>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</si>
  <si>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</si>
  <si>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</si>
  <si>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</si>
  <si>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</si>
  <si>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</si>
  <si>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</si>
  <si>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</si>
  <si>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</si>
  <si>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</si>
  <si>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</si>
  <si>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</si>
  <si>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</si>
  <si>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</si>
  <si>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</si>
  <si>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</si>
  <si>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</si>
  <si>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</si>
  <si>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</si>
  <si>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</si>
  <si>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</si>
  <si>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</si>
  <si>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</si>
  <si>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</si>
  <si>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</si>
  <si>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</si>
  <si>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</si>
  <si>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</si>
  <si>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</si>
  <si>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</si>
  <si>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</si>
  <si>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</si>
  <si>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</si>
  <si>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</si>
  <si>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</si>
  <si>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</si>
  <si>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</si>
  <si>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</si>
  <si>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</si>
  <si>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</si>
  <si>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</si>
  <si>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</si>
  <si>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</si>
  <si>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</si>
  <si>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</si>
  <si>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</si>
  <si>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</si>
  <si>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</si>
  <si>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</si>
  <si>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</si>
  <si>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</si>
  <si>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</si>
  <si>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</si>
  <si>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</si>
  <si>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</si>
  <si>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</si>
  <si>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</si>
  <si>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</si>
  <si>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</si>
  <si>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</si>
  <si>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</si>
  <si>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</si>
  <si>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</si>
  <si>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</si>
  <si>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</si>
  <si>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</si>
  <si>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</si>
  <si>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</si>
  <si>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</si>
  <si>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</si>
  <si>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</si>
  <si>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</si>
  <si>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</si>
  <si>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</si>
  <si>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</si>
  <si>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</si>
  <si>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</si>
  <si>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</si>
  <si>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</si>
  <si>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</si>
  <si>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</si>
  <si>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</si>
  <si>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</si>
  <si>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</si>
  <si>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</si>
  <si>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</si>
  <si>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</si>
  <si>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</si>
  <si>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</si>
  <si>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</si>
  <si>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</si>
  <si>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</si>
  <si>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</si>
  <si>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</si>
  <si>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</si>
  <si>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</si>
  <si>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</si>
  <si>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</si>
  <si>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</si>
  <si>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</si>
  <si>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</si>
  <si>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</si>
  <si>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</si>
  <si>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</si>
  <si>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</si>
  <si>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</si>
  <si>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</si>
  <si>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</si>
  <si>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</si>
  <si>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</si>
  <si>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</si>
  <si>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</si>
  <si>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</si>
  <si>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</si>
  <si>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</si>
  <si>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</si>
  <si>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</si>
  <si>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</si>
  <si>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</si>
  <si>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</si>
  <si>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</si>
  <si>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</si>
  <si>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</si>
  <si>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</si>
  <si>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</si>
  <si>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</si>
  <si>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</si>
  <si>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</si>
  <si>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</si>
  <si>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</si>
  <si>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</si>
  <si>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</si>
  <si>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</si>
  <si>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</si>
  <si>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</si>
  <si>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</si>
  <si>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</si>
  <si>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</si>
  <si>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</si>
  <si>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</si>
  <si>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</si>
  <si>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</si>
  <si>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</si>
  <si>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</si>
  <si>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</si>
  <si>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</si>
  <si>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</si>
  <si>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</si>
  <si>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</si>
  <si>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</si>
  <si>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</si>
  <si>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</si>
  <si>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</si>
  <si>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</si>
  <si>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</si>
  <si>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</si>
  <si>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</si>
  <si>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</si>
  <si>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</si>
  <si>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</si>
  <si>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</si>
  <si>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</si>
  <si>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</si>
  <si>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</si>
  <si>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</si>
  <si>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</si>
  <si>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</si>
  <si>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</si>
  <si>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</si>
  <si>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</si>
  <si>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</si>
  <si>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</si>
  <si>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</si>
  <si>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</si>
  <si>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</si>
  <si>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</si>
  <si>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</si>
  <si>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</si>
  <si>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</si>
  <si>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</si>
  <si>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</si>
  <si>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</si>
  <si>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</si>
  <si>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</si>
  <si>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</si>
  <si>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</si>
  <si>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</si>
  <si>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</si>
  <si>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</si>
  <si>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</si>
  <si>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</si>
  <si>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</si>
  <si>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</si>
  <si>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</si>
  <si>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</si>
  <si>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</si>
  <si>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</si>
  <si>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</si>
  <si>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</si>
  <si>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</si>
  <si>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</si>
  <si>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</si>
  <si>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</si>
  <si>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</si>
  <si>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</si>
  <si>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</si>
  <si>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</si>
  <si>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</si>
  <si>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</si>
  <si>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</si>
  <si>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</si>
  <si>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</si>
  <si>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</si>
  <si>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</si>
  <si>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</si>
  <si>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</si>
  <si>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</si>
  <si>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</si>
  <si>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</si>
  <si>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</si>
  <si>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</si>
  <si>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</si>
  <si>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</si>
  <si>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</si>
  <si>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</si>
  <si>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</si>
  <si>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</si>
  <si>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</si>
  <si>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</si>
  <si>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</si>
  <si>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</si>
  <si>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</si>
  <si>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</si>
  <si>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</si>
  <si>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</si>
  <si>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</si>
  <si>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</si>
  <si>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</si>
  <si>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</si>
  <si>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</si>
  <si>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</si>
  <si>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</si>
  <si>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</si>
  <si>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</si>
  <si>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</si>
  <si>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</si>
  <si>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</si>
  <si>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</si>
  <si>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</si>
  <si>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</si>
  <si>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</si>
  <si>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</si>
  <si>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</si>
  <si>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</si>
  <si>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</si>
  <si>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</si>
  <si>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</si>
  <si>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</si>
  <si>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</si>
  <si>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</si>
  <si>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</si>
  <si>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</si>
  <si>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</si>
  <si>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</si>
  <si>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</si>
  <si>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</si>
  <si>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</si>
  <si>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</si>
  <si>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</si>
  <si>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</si>
  <si>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</si>
  <si>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</si>
  <si>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</si>
  <si>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</si>
  <si>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</si>
  <si>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</si>
  <si>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</si>
  <si>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</si>
  <si>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</si>
  <si>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</si>
  <si>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</si>
  <si>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</si>
  <si>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</si>
  <si>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</si>
  <si>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</si>
  <si>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</si>
  <si>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</si>
  <si>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</si>
  <si>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</si>
  <si>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</si>
  <si>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</si>
  <si>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</si>
  <si>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</si>
  <si>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</si>
  <si>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</si>
  <si>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</si>
  <si>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</si>
  <si>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</si>
  <si>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</si>
  <si>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</si>
  <si>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</si>
  <si>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</si>
  <si>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</si>
  <si>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</si>
  <si>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</si>
  <si>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</si>
  <si>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</si>
  <si>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</si>
  <si>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</si>
  <si>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</si>
  <si>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</si>
  <si>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</si>
  <si>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</si>
  <si>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</si>
  <si>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</si>
  <si>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</si>
  <si>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</si>
  <si>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</si>
  <si>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</si>
  <si>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</si>
  <si>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</si>
  <si>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</si>
  <si>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</si>
  <si>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</si>
  <si>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</si>
  <si>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</si>
  <si>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</si>
  <si>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</si>
  <si>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</si>
  <si>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</si>
  <si>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</si>
  <si>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</si>
  <si>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</si>
  <si>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</si>
  <si>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</si>
  <si>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</si>
  <si>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</si>
  <si>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</si>
  <si>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</si>
  <si>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</si>
  <si>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</si>
  <si>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</si>
  <si>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</si>
  <si>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</si>
  <si>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</si>
  <si>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</si>
  <si>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</si>
  <si>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</si>
  <si>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</si>
  <si>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</si>
  <si>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</si>
  <si>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</si>
  <si>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</si>
  <si>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</si>
  <si>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</si>
  <si>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</si>
  <si>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</si>
  <si>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</si>
  <si>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</si>
  <si>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</si>
  <si>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</si>
  <si>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</si>
  <si>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</si>
  <si>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</si>
  <si>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</si>
  <si>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</si>
  <si>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</si>
  <si>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</si>
  <si>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</si>
  <si>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</si>
  <si>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</si>
  <si>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</si>
  <si>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</si>
  <si>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</si>
  <si>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</si>
  <si>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</si>
  <si>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</si>
  <si>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</si>
  <si>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</si>
  <si>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</si>
  <si>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</si>
  <si>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</si>
  <si>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</si>
  <si>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</si>
  <si>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</si>
  <si>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</si>
  <si>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</si>
  <si>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</si>
  <si>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</si>
  <si>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</si>
  <si>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</si>
  <si>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</si>
  <si>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</si>
  <si>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</si>
  <si>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</si>
  <si>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</si>
  <si>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</si>
  <si>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</si>
  <si>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</si>
  <si>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</si>
  <si>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</si>
  <si>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</si>
  <si>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</si>
  <si>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</si>
  <si>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</si>
  <si>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</si>
  <si>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</si>
  <si>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</si>
  <si>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</si>
  <si>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</si>
  <si>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</si>
  <si>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</si>
  <si>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</si>
  <si>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</si>
  <si>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</si>
  <si>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</si>
  <si>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</si>
  <si>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</si>
  <si>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</si>
  <si>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</si>
  <si>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</si>
  <si>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</si>
  <si>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</si>
  <si>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</si>
  <si>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</si>
  <si>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</si>
  <si>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</si>
  <si>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</si>
  <si>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</si>
  <si>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</si>
  <si>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</si>
  <si>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</si>
  <si>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</si>
  <si>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</si>
  <si>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</si>
  <si>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</si>
  <si>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</si>
  <si>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</si>
  <si>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</si>
  <si>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</si>
  <si>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</si>
  <si>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</si>
  <si>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</si>
  <si>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</si>
  <si>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</si>
  <si>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</si>
  <si>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</si>
  <si>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</si>
  <si>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</si>
  <si>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</si>
  <si>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</si>
  <si>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</si>
  <si>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</si>
  <si>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</si>
  <si>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</si>
  <si>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</si>
  <si>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</si>
  <si>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</si>
  <si>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</si>
  <si>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</si>
  <si>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</si>
  <si>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</si>
  <si>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</si>
  <si>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</si>
  <si>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</si>
  <si>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</si>
  <si>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</si>
  <si>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</si>
  <si>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</si>
  <si>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</si>
  <si>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</si>
  <si>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</si>
  <si>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</si>
  <si>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</si>
  <si>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</si>
  <si>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</si>
  <si>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</si>
  <si>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</si>
  <si>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</si>
  <si>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</si>
  <si>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</si>
  <si>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</si>
  <si>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</si>
  <si>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</si>
  <si>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</si>
  <si>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</si>
  <si>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</si>
  <si>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</si>
  <si>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</si>
  <si>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</si>
  <si>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</si>
  <si>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</si>
  <si>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</si>
  <si>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</si>
  <si>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</si>
  <si>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</si>
  <si>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</si>
  <si>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</si>
  <si>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</si>
  <si>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</si>
  <si>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</si>
  <si>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</si>
  <si>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</si>
  <si>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</si>
  <si>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</si>
  <si>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</si>
  <si>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</si>
  <si>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</si>
  <si>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</si>
  <si>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</si>
  <si>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</si>
  <si>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</si>
  <si>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</si>
  <si>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</si>
  <si>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</si>
  <si>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</si>
  <si>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</si>
  <si>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</si>
  <si>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</si>
  <si>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</si>
  <si>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</si>
  <si>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</si>
  <si>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</si>
  <si>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</si>
  <si>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</si>
  <si>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</si>
  <si>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</si>
  <si>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</si>
  <si>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</si>
  <si>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</si>
  <si>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</si>
  <si>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</si>
  <si>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</si>
  <si>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</si>
  <si>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</si>
  <si>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</si>
  <si>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</si>
  <si>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</si>
  <si>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</si>
  <si>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</si>
  <si>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</si>
  <si>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</si>
  <si>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</si>
  <si>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</si>
  <si>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</si>
  <si>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</si>
  <si>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</si>
  <si>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</si>
  <si>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</si>
  <si>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</si>
  <si>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</si>
  <si>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</si>
  <si>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</si>
  <si>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</si>
  <si>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</si>
  <si>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</si>
  <si>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</si>
  <si>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</si>
  <si>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</si>
  <si>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</si>
  <si>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</si>
  <si>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</si>
  <si>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</si>
  <si>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</si>
  <si>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</si>
  <si>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</si>
  <si>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</si>
  <si>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</si>
  <si>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</si>
  <si>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</si>
  <si>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</si>
  <si>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</si>
  <si>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</si>
  <si>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</si>
  <si>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</si>
  <si>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</si>
  <si>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</si>
  <si>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</si>
  <si>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</si>
  <si>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</si>
  <si>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</si>
  <si>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</si>
  <si>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</si>
  <si>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</si>
  <si>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</si>
  <si>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</si>
  <si>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</si>
  <si>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</si>
  <si>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</si>
  <si>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</si>
  <si>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</si>
  <si>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</si>
  <si>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</si>
  <si>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</si>
  <si>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</si>
  <si>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</si>
  <si>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</si>
  <si>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</si>
  <si>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</si>
  <si>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</si>
  <si>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</si>
  <si>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</si>
  <si>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</si>
  <si>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</si>
  <si>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</si>
  <si>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</si>
  <si>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</si>
  <si>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</si>
  <si>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</si>
  <si>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</si>
  <si>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</si>
  <si>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</si>
  <si>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</si>
  <si>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</si>
  <si>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</si>
  <si>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</si>
  <si>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</si>
  <si>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</si>
  <si>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</si>
  <si>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</si>
  <si>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</si>
  <si>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</si>
  <si>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</si>
  <si>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</si>
  <si>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</si>
  <si>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</si>
  <si>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</si>
  <si>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</si>
  <si>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</si>
  <si>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</si>
  <si>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</si>
  <si>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</si>
  <si>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</si>
  <si>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</si>
  <si>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</si>
  <si>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</si>
  <si>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</si>
  <si>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</si>
  <si>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</si>
  <si>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</si>
  <si>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</si>
  <si>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</si>
  <si>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</si>
  <si>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</si>
  <si>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</si>
  <si>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</si>
  <si>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</si>
  <si>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</si>
  <si>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</si>
  <si>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</si>
  <si>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</si>
  <si>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</si>
  <si>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</si>
  <si>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</si>
  <si>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</si>
  <si>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</si>
  <si>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</si>
  <si>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</si>
  <si>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</si>
  <si>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</si>
  <si>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</si>
  <si>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</si>
  <si>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</si>
  <si>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</si>
  <si>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</si>
  <si>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</si>
  <si>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</si>
  <si>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</si>
  <si>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</si>
  <si>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</si>
  <si>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</si>
  <si>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</si>
  <si>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</si>
  <si>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</si>
  <si>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</si>
  <si>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</si>
  <si>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</si>
  <si>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</si>
  <si>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</si>
  <si>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</si>
  <si>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</si>
  <si>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</si>
  <si>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</si>
  <si>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</si>
  <si>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</si>
  <si>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</si>
  <si>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</si>
  <si>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</si>
  <si>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</si>
  <si>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</si>
  <si>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</si>
  <si>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</si>
  <si>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</si>
  <si>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</si>
  <si>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</si>
  <si>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</si>
  <si>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</si>
  <si>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</si>
  <si>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</si>
  <si>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</si>
  <si>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</si>
  <si>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</si>
  <si>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</si>
  <si>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</si>
  <si>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</si>
  <si>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</si>
  <si>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</si>
  <si>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</si>
  <si>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</si>
  <si>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</si>
  <si>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</si>
  <si>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</si>
  <si>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</si>
  <si>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</si>
  <si>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</si>
  <si>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</si>
  <si>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</si>
  <si>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</si>
  <si>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</si>
  <si>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</si>
  <si>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</si>
  <si>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</si>
  <si>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</si>
  <si>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</si>
  <si>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</si>
  <si>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</si>
  <si>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</si>
  <si>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</si>
  <si>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</si>
  <si>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</si>
  <si>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</si>
  <si>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</si>
  <si>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</si>
  <si>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</si>
  <si>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</si>
  <si>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</si>
  <si>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</si>
  <si>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</si>
  <si>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</si>
  <si>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</si>
  <si>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</si>
  <si>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</si>
  <si>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</si>
  <si>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</si>
  <si>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</si>
  <si>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</si>
  <si>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</si>
  <si>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</si>
  <si>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</si>
  <si>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</si>
  <si>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</si>
  <si>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</si>
  <si>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</si>
  <si>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</si>
  <si>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</si>
  <si>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</si>
  <si>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</si>
  <si>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</si>
  <si>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</si>
  <si>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</si>
  <si>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</si>
  <si>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</si>
  <si>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</si>
  <si>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</si>
  <si>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</si>
  <si>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</si>
  <si>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</si>
  <si>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</si>
  <si>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</si>
  <si>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</si>
  <si>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</si>
  <si>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</si>
  <si>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</si>
  <si>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</si>
  <si>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</si>
  <si>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</si>
  <si>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</si>
  <si>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</si>
  <si>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</si>
  <si>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</si>
  <si>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</si>
  <si>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</si>
  <si>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</si>
  <si>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</si>
  <si>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</si>
  <si>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</si>
  <si>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</si>
  <si>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</si>
  <si>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</si>
  <si>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</si>
  <si>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</si>
  <si>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</si>
  <si>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</si>
  <si>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</si>
  <si>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</si>
  <si>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</si>
  <si>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</si>
  <si>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</si>
  <si>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</si>
  <si>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</si>
  <si>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</si>
  <si>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</si>
  <si>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</si>
  <si>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</si>
  <si>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</si>
  <si>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</si>
  <si>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</si>
  <si>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</si>
  <si>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</si>
  <si>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</si>
  <si>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</si>
  <si>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</si>
  <si>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</si>
  <si>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</si>
  <si>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</si>
  <si>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</si>
  <si>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</si>
  <si>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</si>
  <si>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</si>
  <si>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</si>
  <si>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</si>
  <si>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</si>
  <si>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</si>
  <si>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</si>
  <si>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</si>
  <si>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</si>
  <si>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</si>
  <si>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</si>
  <si>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</si>
  <si>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</si>
  <si>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</si>
  <si>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</si>
  <si>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</si>
  <si>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</si>
  <si>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</si>
  <si>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</si>
  <si>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</si>
  <si>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</si>
  <si>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</si>
  <si>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</si>
  <si>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</si>
  <si>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</si>
  <si>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</si>
  <si>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</si>
  <si>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</si>
  <si>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</si>
  <si>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</si>
  <si>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</si>
  <si>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</si>
  <si>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</si>
  <si>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</si>
  <si>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</si>
  <si>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</si>
  <si>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</si>
  <si>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</si>
  <si>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</si>
  <si>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</si>
  <si>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</si>
  <si>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</si>
  <si>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</si>
  <si>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</si>
  <si>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</si>
  <si>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</si>
  <si>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</si>
  <si>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</si>
  <si>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</si>
  <si>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</si>
  <si>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</si>
  <si>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</si>
  <si>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</si>
  <si>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</si>
  <si>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</si>
  <si>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</si>
  <si>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</si>
  <si>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</si>
  <si>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</si>
  <si>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</si>
  <si>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</si>
  <si>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</si>
  <si>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</si>
  <si>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</si>
  <si>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</si>
  <si>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</si>
  <si>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</si>
  <si>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</si>
  <si>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</si>
  <si>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</si>
  <si>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</si>
  <si>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</si>
  <si>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</si>
  <si>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</si>
  <si>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</si>
  <si>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</si>
  <si>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</si>
  <si>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</si>
  <si>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</si>
  <si>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</si>
  <si>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</si>
  <si>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</si>
  <si>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</si>
  <si>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</si>
  <si>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</si>
  <si>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</si>
  <si>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</si>
  <si>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</si>
  <si>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</si>
  <si>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</si>
  <si>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</si>
  <si>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</si>
  <si>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</si>
  <si>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</si>
  <si>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</si>
  <si>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</si>
  <si>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</si>
  <si>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</si>
  <si>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</si>
  <si>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</si>
  <si>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</si>
  <si>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</si>
  <si>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</si>
  <si>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</si>
  <si>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</si>
  <si>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</si>
  <si>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</si>
  <si>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</si>
  <si>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</si>
  <si>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</si>
  <si>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</si>
  <si>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</si>
  <si>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</si>
  <si>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</si>
  <si>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</si>
  <si>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</si>
  <si>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</si>
  <si>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</si>
  <si>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</si>
  <si>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</si>
  <si>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</si>
  <si>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</si>
  <si>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</si>
  <si>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</si>
  <si>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</si>
  <si>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</si>
  <si>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</si>
  <si>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</si>
  <si>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</si>
  <si>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</si>
  <si>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</si>
  <si>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</si>
  <si>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</si>
  <si>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</si>
  <si>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</si>
  <si>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</si>
  <si>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</si>
  <si>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</si>
  <si>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</si>
  <si>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</si>
  <si>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</si>
  <si>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</si>
  <si>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</si>
  <si>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</si>
  <si>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</si>
  <si>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</si>
  <si>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</si>
  <si>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</si>
  <si>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</si>
  <si>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</si>
  <si>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</si>
  <si>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</si>
  <si>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</si>
  <si>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</si>
  <si>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</si>
  <si>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</si>
  <si>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</si>
  <si>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</si>
  <si>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</si>
  <si>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</si>
  <si>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</si>
  <si>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</si>
  <si>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</si>
  <si>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</si>
  <si>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</si>
  <si>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</si>
  <si>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</si>
  <si>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</si>
  <si>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</si>
  <si>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</si>
  <si>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</si>
  <si>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</si>
  <si>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</si>
  <si>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</si>
  <si>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</si>
  <si>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</si>
  <si>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</si>
  <si>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</si>
  <si>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</si>
  <si>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</si>
  <si>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</si>
  <si>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</si>
  <si>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</si>
  <si>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</si>
  <si>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</si>
  <si>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</si>
  <si>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</si>
  <si>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</si>
  <si>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</si>
  <si>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</si>
  <si>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</si>
  <si>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</si>
  <si>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</si>
  <si>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</si>
  <si>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</si>
  <si>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</si>
  <si>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</si>
  <si>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</si>
  <si>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</si>
  <si>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</si>
  <si>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</si>
  <si>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</si>
  <si>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</si>
  <si>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</si>
  <si>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</si>
  <si>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</si>
  <si>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</si>
  <si>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</si>
  <si>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</si>
  <si>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</si>
  <si>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</si>
  <si>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</si>
  <si>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</si>
  <si>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</si>
  <si>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</si>
  <si>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</si>
  <si>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</si>
  <si>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</si>
  <si>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</si>
  <si>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</si>
  <si>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</si>
  <si>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</si>
  <si>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</si>
  <si>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</si>
  <si>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</si>
  <si>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</si>
  <si>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</si>
  <si>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</si>
  <si>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</si>
  <si>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</si>
  <si>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</si>
  <si>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</si>
  <si>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</si>
  <si>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</si>
  <si>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</si>
  <si>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</si>
  <si>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</si>
  <si>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</si>
  <si>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</si>
  <si>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</si>
  <si>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</si>
  <si>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</si>
  <si>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</si>
  <si>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</si>
  <si>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</si>
  <si>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</si>
  <si>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</si>
  <si>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</si>
  <si>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</si>
  <si>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</si>
  <si>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</si>
  <si>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</si>
  <si>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</si>
  <si>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</si>
  <si>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</si>
  <si>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</si>
  <si>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</si>
  <si>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</si>
  <si>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</si>
  <si>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</si>
  <si>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</si>
  <si>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</si>
  <si>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</si>
  <si>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</si>
  <si>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</si>
  <si>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</si>
  <si>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</si>
  <si>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</si>
  <si>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</si>
  <si>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</si>
  <si>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</si>
  <si>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</si>
  <si>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</si>
  <si>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</si>
  <si>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</si>
  <si>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</si>
  <si>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</si>
  <si>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</si>
  <si>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</si>
  <si>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</si>
  <si>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</si>
  <si>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</si>
  <si>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</si>
  <si>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</si>
  <si>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</si>
  <si>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</si>
  <si>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</si>
  <si>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</si>
  <si>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</si>
  <si>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</si>
  <si>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</si>
  <si>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</si>
  <si>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</si>
  <si>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</si>
  <si>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</si>
  <si>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</si>
  <si>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</si>
  <si>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</si>
  <si>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</si>
  <si>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</si>
  <si>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</si>
  <si>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</si>
  <si>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</si>
  <si>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</si>
  <si>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</si>
  <si>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</si>
  <si>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</si>
  <si>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</si>
  <si>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</si>
  <si>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</si>
  <si>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</si>
  <si>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</si>
  <si>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</si>
  <si>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</si>
  <si>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</si>
  <si>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</si>
  <si>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</si>
  <si>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</si>
  <si>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</si>
  <si>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</si>
  <si>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</si>
  <si>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</si>
  <si>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</si>
  <si>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</si>
  <si>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</si>
  <si>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</si>
  <si>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</si>
  <si>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</si>
  <si>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</si>
  <si>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</si>
  <si>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</si>
  <si>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</si>
  <si>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</si>
  <si>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</si>
  <si>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</si>
  <si>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</si>
  <si>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</si>
  <si>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</si>
  <si>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</si>
  <si>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</si>
  <si>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</si>
  <si>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</si>
  <si>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</si>
  <si>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</si>
  <si>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</si>
  <si>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</si>
  <si>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</si>
  <si>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</si>
  <si>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</si>
  <si>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</si>
  <si>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</si>
  <si>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</si>
  <si>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</si>
  <si>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</si>
  <si>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</si>
  <si>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</si>
  <si>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</si>
  <si>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</si>
  <si>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</si>
  <si>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</si>
  <si>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</si>
  <si>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</si>
  <si>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</si>
  <si>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</si>
  <si>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</si>
  <si>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</si>
  <si>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</si>
  <si>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</si>
  <si>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</si>
  <si>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</si>
  <si>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</si>
  <si>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</si>
  <si>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</si>
  <si>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</si>
  <si>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</si>
  <si>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</si>
  <si>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</si>
  <si>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</si>
  <si>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</si>
  <si>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</si>
  <si>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</si>
  <si>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</si>
  <si>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</si>
  <si>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</si>
  <si>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</si>
  <si>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</si>
  <si>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</si>
  <si>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</si>
  <si>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</si>
  <si>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</si>
  <si>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</si>
  <si>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</si>
  <si>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</si>
  <si>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</si>
  <si>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</si>
  <si>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</si>
  <si>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</si>
  <si>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</si>
  <si>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</si>
  <si>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</si>
  <si>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</si>
  <si>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</si>
  <si>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</si>
  <si>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</si>
  <si>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</si>
  <si>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</si>
  <si>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</si>
  <si>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</si>
  <si>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</si>
  <si>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</si>
  <si>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</si>
  <si>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</si>
  <si>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</si>
  <si>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</si>
  <si>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</si>
  <si>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</si>
  <si>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</si>
  <si>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</si>
  <si>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</si>
  <si>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</si>
  <si>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</si>
  <si>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</si>
  <si>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</si>
  <si>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</si>
  <si>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</si>
  <si>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</si>
  <si>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</si>
  <si>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</si>
  <si>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</si>
  <si>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</si>
  <si>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</si>
  <si>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</si>
  <si>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</si>
  <si>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</si>
  <si>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</si>
  <si>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</si>
  <si>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</si>
  <si>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</si>
  <si>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</si>
  <si>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</si>
  <si>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</si>
  <si>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</si>
  <si>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</si>
  <si>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</si>
  <si>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</si>
  <si>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</si>
  <si>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</si>
  <si>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</si>
  <si>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</si>
  <si>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</si>
  <si>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</si>
  <si>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</si>
  <si>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</si>
  <si>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</si>
  <si>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</si>
  <si>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</si>
  <si>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</si>
  <si>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</si>
  <si>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</si>
  <si>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</si>
  <si>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</si>
  <si>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</si>
  <si>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</si>
  <si>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</si>
  <si>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</si>
  <si>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</si>
  <si>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</si>
  <si>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</si>
  <si>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</si>
  <si>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</si>
  <si>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</si>
  <si>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</si>
  <si>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</si>
  <si>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</si>
  <si>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</si>
  <si>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</si>
  <si>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</si>
  <si>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</si>
  <si>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</si>
  <si>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</si>
  <si>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</si>
  <si>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</si>
  <si>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</si>
  <si>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</si>
  <si>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</si>
  <si>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</si>
  <si>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</si>
  <si>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</si>
  <si>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</si>
  <si>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</si>
  <si>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</si>
  <si>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</si>
  <si>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</si>
  <si>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</si>
  <si>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</si>
  <si>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</si>
  <si>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</si>
  <si>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</si>
  <si>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</si>
  <si>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</si>
  <si>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</si>
  <si>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</si>
  <si>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</si>
  <si>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</si>
  <si>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</si>
  <si>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</si>
  <si>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</si>
  <si>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</si>
  <si>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</si>
  <si>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</si>
  <si>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</si>
  <si>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</si>
  <si>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</si>
  <si>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</si>
  <si>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</si>
  <si>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</si>
  <si>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</si>
  <si>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</si>
  <si>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</si>
  <si>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</si>
  <si>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</si>
  <si>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</si>
  <si>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</si>
  <si>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</si>
  <si>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</si>
  <si>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</si>
  <si>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</si>
  <si>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</si>
  <si>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</si>
  <si>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</si>
  <si>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</si>
  <si>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</si>
  <si>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</si>
  <si>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</si>
  <si>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</si>
  <si>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</si>
  <si>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</si>
  <si>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</si>
  <si>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</si>
  <si>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</si>
  <si>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</si>
  <si>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</si>
  <si>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</si>
  <si>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</si>
  <si>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</si>
  <si>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</si>
  <si>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</si>
  <si>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</si>
  <si>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</si>
  <si>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</si>
  <si>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</si>
  <si>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</si>
  <si>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</si>
  <si>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</si>
  <si>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</si>
  <si>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</si>
  <si>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</si>
  <si>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</si>
  <si>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</si>
  <si>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</si>
  <si>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</si>
  <si>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</si>
  <si>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</si>
  <si>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</si>
  <si>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</si>
  <si>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</si>
  <si>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</si>
  <si>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</si>
  <si>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</si>
  <si>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</si>
  <si>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</si>
  <si>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</si>
  <si>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</si>
  <si>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</si>
  <si>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</si>
  <si>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</si>
  <si>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</si>
  <si>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</si>
  <si>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</si>
  <si>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</si>
  <si>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</si>
  <si>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</si>
  <si>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</si>
  <si>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</si>
  <si>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</si>
  <si>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</si>
  <si>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</si>
  <si>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</si>
  <si>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</si>
  <si>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</si>
  <si>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</si>
  <si>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</si>
  <si>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</si>
  <si>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</si>
  <si>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</si>
  <si>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</si>
  <si>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</si>
  <si>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</si>
  <si>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</si>
  <si>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</si>
  <si>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</si>
  <si>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</si>
  <si>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</si>
  <si>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</si>
  <si>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</si>
  <si>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</si>
  <si>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</si>
  <si>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</si>
  <si>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</si>
  <si>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</si>
  <si>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</si>
  <si>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</si>
  <si>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</si>
  <si>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</si>
  <si>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</si>
  <si>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</si>
  <si>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</si>
  <si>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</si>
  <si>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</si>
  <si>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</si>
  <si>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</si>
  <si>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</si>
  <si>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</si>
  <si>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</si>
  <si>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</si>
  <si>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</si>
  <si>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</si>
  <si>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</si>
  <si>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</si>
  <si>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</si>
  <si>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</si>
  <si>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</si>
  <si>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</si>
  <si>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</si>
  <si>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</si>
  <si>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</si>
  <si>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</si>
  <si>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</si>
  <si>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</si>
  <si>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</si>
  <si>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</si>
  <si>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</si>
  <si>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</si>
  <si>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</si>
  <si>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</si>
  <si>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</si>
  <si>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</si>
  <si>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</si>
  <si>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</si>
  <si>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</si>
  <si>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</si>
  <si>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</si>
  <si>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</si>
  <si>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</si>
  <si>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</si>
  <si>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</si>
  <si>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</si>
  <si>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</si>
  <si>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</si>
  <si>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</si>
  <si>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</si>
  <si>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</si>
  <si>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</si>
  <si>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</si>
  <si>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</si>
  <si>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</si>
  <si>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</si>
  <si>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</si>
  <si>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</si>
  <si>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</si>
  <si>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</si>
  <si>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</si>
  <si>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</si>
  <si>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</si>
  <si>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</si>
  <si>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</si>
  <si>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</si>
  <si>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</si>
  <si>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</si>
  <si>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</si>
  <si>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</si>
  <si>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</si>
  <si>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</si>
  <si>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</si>
  <si>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</si>
  <si>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</si>
  <si>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</si>
  <si>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</si>
  <si>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</si>
  <si>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</si>
  <si>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</si>
  <si>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</si>
  <si>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</si>
  <si>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</si>
  <si>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</si>
  <si>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</si>
  <si>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</si>
  <si>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</si>
  <si>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</si>
  <si>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</si>
  <si>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</si>
  <si>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</si>
  <si>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</si>
  <si>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</si>
  <si>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</si>
  <si>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</si>
  <si>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</si>
  <si>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</si>
  <si>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</si>
  <si>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</si>
  <si>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</si>
  <si>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</si>
  <si>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</si>
  <si>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</si>
  <si>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</si>
  <si>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</si>
  <si>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</si>
  <si>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</si>
  <si>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</si>
  <si>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</si>
  <si>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</si>
  <si>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</si>
  <si>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</si>
  <si>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</si>
  <si>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</si>
  <si>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</si>
  <si>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</si>
  <si>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</si>
  <si>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</si>
  <si>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</si>
  <si>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</si>
  <si>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</si>
  <si>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</si>
  <si>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</si>
  <si>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</si>
  <si>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</si>
  <si>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</si>
  <si>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</si>
  <si>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</si>
  <si>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</si>
  <si>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</si>
  <si>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</si>
  <si>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</si>
  <si>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</si>
  <si>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</si>
  <si>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</si>
  <si>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</si>
  <si>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</si>
  <si>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</si>
  <si>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</si>
  <si>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</si>
  <si>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</si>
  <si>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</si>
  <si>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</si>
  <si>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</si>
  <si>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</si>
  <si>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</si>
  <si>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</si>
  <si>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</si>
  <si>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</si>
  <si>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</si>
  <si>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</si>
  <si>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</si>
  <si>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</si>
  <si>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</si>
  <si>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</si>
  <si>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</si>
  <si>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</si>
  <si>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</si>
  <si>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</si>
  <si>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</si>
  <si>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</si>
  <si>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</si>
  <si>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</si>
  <si>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</si>
  <si>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</si>
  <si>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</si>
  <si>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</si>
  <si>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</si>
  <si>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</si>
  <si>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</si>
  <si>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</si>
  <si>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</si>
  <si>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</si>
  <si>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</si>
  <si>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</si>
  <si>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</si>
  <si>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</si>
  <si>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</si>
  <si>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</si>
  <si>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</si>
  <si>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</si>
  <si>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</si>
  <si>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</si>
  <si>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</si>
  <si>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</si>
  <si>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</si>
  <si>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</si>
  <si>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</si>
  <si>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</si>
  <si>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</si>
  <si>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</si>
  <si>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</si>
  <si>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</si>
  <si>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</si>
  <si>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</si>
  <si>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</si>
  <si>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</si>
  <si>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</si>
  <si>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</si>
  <si>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</si>
  <si>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</si>
  <si>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</si>
  <si>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</si>
  <si>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</si>
  <si>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</si>
  <si>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</si>
  <si>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</si>
  <si>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</si>
  <si>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</si>
  <si>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</si>
  <si>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</si>
  <si>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</si>
  <si>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</si>
  <si>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</si>
  <si>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</si>
  <si>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</si>
  <si>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</si>
  <si>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</si>
  <si>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</si>
  <si>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</si>
  <si>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</si>
  <si>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</si>
  <si>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</si>
  <si>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</si>
  <si>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</si>
  <si>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</si>
  <si>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</si>
  <si>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</si>
  <si>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</si>
  <si>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</si>
  <si>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</si>
  <si>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</si>
  <si>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</si>
  <si>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</si>
  <si>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</si>
  <si>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</si>
  <si>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</si>
  <si>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</si>
  <si>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</si>
  <si>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</si>
  <si>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</si>
  <si>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</si>
  <si>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</si>
  <si>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</si>
  <si>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</si>
  <si>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</si>
  <si>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</si>
  <si>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</si>
  <si>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</si>
  <si>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</si>
  <si>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</si>
  <si>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</si>
  <si>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</si>
  <si>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</si>
  <si>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</si>
  <si>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</si>
  <si>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</si>
  <si>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</si>
  <si>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</si>
  <si>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</si>
  <si>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</si>
  <si>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</si>
  <si>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</si>
  <si>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</si>
  <si>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</si>
  <si>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</si>
  <si>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</si>
  <si>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</si>
  <si>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</si>
  <si>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</si>
  <si>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</si>
  <si>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</si>
  <si>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</si>
  <si>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</si>
  <si>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</si>
  <si>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</si>
  <si>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</si>
  <si>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</si>
  <si>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</si>
  <si>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</si>
  <si>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</si>
  <si>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</si>
  <si>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</si>
  <si>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</si>
  <si>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</si>
  <si>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</si>
  <si>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</si>
  <si>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</si>
  <si>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</si>
  <si>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</si>
  <si>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</si>
  <si>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</si>
  <si>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</si>
  <si>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</si>
  <si>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</si>
  <si>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</si>
  <si>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</si>
  <si>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</si>
  <si>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</si>
  <si>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</si>
  <si>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</si>
  <si>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</si>
  <si>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</si>
  <si>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</si>
  <si>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</si>
  <si>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</si>
  <si>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</si>
  <si>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</si>
  <si>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</si>
  <si>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</si>
  <si>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</si>
  <si>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</si>
  <si>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</si>
  <si>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</si>
  <si>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</si>
  <si>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</si>
  <si>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</si>
  <si>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</si>
  <si>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</si>
  <si>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</si>
  <si>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</si>
  <si>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</si>
  <si>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</si>
  <si>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</si>
  <si>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</si>
  <si>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</si>
  <si>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</si>
  <si>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</si>
  <si>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</si>
  <si>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</si>
  <si>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</si>
  <si>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</si>
  <si>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</si>
  <si>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</si>
  <si>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</si>
  <si>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</si>
  <si>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</si>
  <si>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</si>
  <si>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</si>
  <si>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</si>
  <si>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</si>
  <si>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</si>
  <si>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</si>
  <si>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</si>
  <si>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</si>
  <si>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</si>
  <si>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</si>
  <si>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</si>
  <si>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</si>
  <si>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</si>
  <si>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</si>
  <si>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</si>
  <si>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</si>
  <si>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</si>
  <si>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</si>
  <si>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</si>
  <si>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</si>
  <si>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</si>
  <si>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</si>
  <si>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</si>
  <si>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</si>
  <si>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</si>
  <si>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</si>
  <si>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</si>
  <si>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</si>
  <si>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</si>
  <si>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</si>
  <si>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</si>
  <si>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</si>
  <si>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</si>
  <si>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</si>
  <si>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</si>
  <si>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</si>
  <si>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</si>
  <si>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</si>
  <si>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</si>
  <si>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</si>
  <si>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</si>
  <si>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</si>
  <si>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</si>
  <si>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</si>
  <si>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</si>
  <si>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</si>
  <si>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</si>
  <si>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</si>
  <si>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</si>
  <si>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</si>
  <si>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</si>
  <si>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</si>
  <si>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</si>
  <si>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</si>
  <si>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</si>
  <si>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</si>
  <si>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</si>
  <si>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</si>
  <si>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</si>
  <si>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</si>
  <si>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</si>
  <si>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</si>
  <si>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</si>
  <si>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</si>
  <si>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</si>
  <si>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</si>
  <si>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</si>
  <si>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</si>
  <si>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</si>
  <si>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</si>
  <si>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</si>
  <si>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</si>
  <si>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</si>
  <si>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</si>
  <si>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</si>
  <si>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</si>
  <si>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</si>
  <si>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</si>
  <si>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</si>
  <si>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</si>
  <si>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</si>
  <si>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</si>
  <si>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</si>
  <si>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</si>
  <si>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</si>
  <si>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</si>
  <si>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</si>
  <si>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</si>
  <si>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</si>
  <si>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</si>
  <si>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</si>
  <si>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</si>
  <si>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</si>
  <si>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</si>
  <si>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</si>
  <si>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</si>
  <si>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</si>
  <si>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</si>
  <si>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</si>
  <si>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</si>
  <si>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</si>
  <si>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</si>
  <si>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</si>
  <si>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</si>
  <si>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</si>
  <si>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</si>
  <si>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</si>
  <si>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</si>
  <si>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</si>
  <si>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</si>
  <si>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</si>
  <si>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</si>
  <si>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</si>
  <si>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</si>
  <si>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</si>
  <si>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</si>
  <si>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</si>
  <si>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</si>
  <si>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</si>
  <si>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</si>
  <si>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</si>
  <si>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</si>
  <si>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</si>
  <si>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</si>
  <si>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</si>
  <si>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</si>
  <si>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</si>
  <si>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</si>
  <si>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</si>
  <si>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</si>
  <si>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</si>
  <si>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</si>
  <si>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</si>
  <si>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</si>
  <si>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</si>
  <si>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</si>
  <si>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</si>
  <si>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</si>
  <si>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</si>
  <si>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</si>
  <si>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</si>
  <si>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</si>
  <si>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</si>
  <si>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</si>
  <si>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</si>
  <si>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</si>
  <si>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</si>
  <si>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</si>
  <si>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</si>
  <si>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</si>
  <si>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</si>
  <si>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</si>
  <si>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</si>
  <si>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</si>
  <si>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</si>
  <si>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</si>
  <si>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</si>
  <si>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</si>
  <si>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</si>
  <si>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</si>
  <si>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</si>
  <si>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</si>
  <si>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</si>
  <si>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</si>
  <si>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</si>
  <si>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</si>
  <si>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</si>
  <si>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</si>
  <si>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</si>
  <si>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</si>
  <si>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</si>
  <si>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</si>
  <si>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</si>
  <si>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</si>
  <si>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</si>
  <si>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</si>
  <si>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</si>
  <si>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</si>
  <si>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</si>
  <si>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</si>
  <si>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</si>
  <si>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</si>
  <si>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</si>
  <si>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</si>
  <si>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</si>
  <si>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</si>
  <si>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</si>
  <si>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</si>
  <si>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</si>
  <si>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</si>
  <si>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</si>
  <si>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</si>
  <si>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</si>
  <si>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</si>
  <si>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</si>
  <si>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</si>
  <si>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</si>
  <si>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</si>
  <si>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</si>
  <si>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</si>
  <si>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</si>
  <si>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</si>
  <si>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</si>
  <si>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</si>
  <si>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</si>
  <si>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</si>
  <si>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</si>
  <si>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</si>
  <si>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</si>
  <si>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</si>
  <si>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</si>
  <si>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</si>
  <si>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</si>
  <si>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</si>
  <si>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</si>
  <si>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</si>
  <si>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</si>
  <si>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</si>
  <si>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</si>
  <si>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</si>
  <si>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</si>
  <si>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</si>
  <si>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</si>
  <si>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</si>
  <si>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</si>
  <si>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</si>
  <si>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</si>
  <si>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</si>
  <si>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</si>
  <si>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</si>
  <si>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</si>
  <si>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</si>
  <si>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</si>
  <si>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</si>
  <si>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</si>
  <si>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</si>
  <si>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</si>
  <si>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</si>
  <si>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</si>
  <si>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</si>
  <si>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</si>
  <si>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</si>
  <si>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</si>
  <si>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</si>
  <si>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</si>
  <si>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</si>
  <si>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</si>
  <si>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</si>
  <si>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</si>
  <si>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</si>
  <si>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</si>
  <si>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</si>
  <si>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</si>
  <si>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</si>
  <si>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</si>
  <si>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</si>
  <si>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</si>
  <si>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</si>
  <si>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</si>
  <si>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</si>
  <si>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</si>
  <si>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</si>
  <si>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</si>
  <si>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</si>
  <si>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</si>
  <si>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</si>
  <si>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</si>
  <si>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</si>
  <si>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</si>
  <si>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</si>
  <si>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</si>
  <si>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</si>
  <si>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</si>
  <si>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</si>
  <si>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</si>
  <si>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</si>
  <si>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</si>
  <si>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</si>
  <si>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</si>
  <si>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</si>
  <si>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</si>
  <si>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</si>
  <si>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</si>
  <si>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</si>
  <si>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</si>
  <si>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</si>
  <si>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</si>
  <si>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</si>
  <si>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</si>
  <si>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</si>
  <si>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</si>
  <si>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</si>
  <si>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</si>
  <si>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</si>
  <si>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</si>
  <si>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</si>
  <si>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</si>
  <si>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</si>
  <si>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</si>
  <si>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</si>
  <si>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</si>
  <si>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</si>
  <si>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</si>
  <si>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</si>
  <si>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</si>
  <si>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</si>
  <si>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</si>
  <si>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</si>
  <si>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</si>
  <si>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</si>
  <si>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</si>
  <si>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</si>
  <si>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</si>
  <si>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</si>
  <si>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</si>
  <si>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</si>
  <si>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</si>
  <si>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</si>
  <si>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</si>
  <si>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</si>
  <si>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</si>
  <si>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</si>
  <si>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</si>
  <si>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</si>
  <si>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</si>
  <si>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</si>
  <si>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</si>
  <si>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</si>
  <si>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</si>
  <si>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</si>
  <si>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</si>
  <si>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</si>
  <si>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</si>
  <si>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</si>
  <si>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</si>
  <si>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</si>
  <si>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</si>
  <si>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</si>
  <si>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</si>
  <si>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</si>
  <si>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</si>
  <si>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</si>
  <si>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</si>
  <si>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</si>
  <si>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</si>
  <si>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</si>
  <si>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</si>
  <si>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</si>
  <si>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</si>
  <si>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</si>
  <si>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</si>
  <si>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</si>
  <si>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</si>
  <si>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</si>
  <si>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</si>
  <si>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</si>
  <si>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</si>
  <si>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</si>
  <si>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</si>
  <si>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</si>
  <si>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</si>
  <si>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</si>
  <si>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</si>
  <si>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</si>
  <si>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</si>
  <si>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</si>
  <si>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</si>
  <si>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</si>
  <si>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</si>
  <si>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</si>
  <si>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</si>
  <si>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</si>
  <si>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</si>
  <si>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</si>
  <si>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</si>
  <si>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</si>
  <si>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</si>
  <si>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</si>
  <si>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</si>
  <si>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</si>
  <si>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</si>
  <si>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</si>
  <si>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</si>
  <si>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</si>
  <si>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</si>
  <si>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</si>
  <si>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</si>
  <si>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</si>
  <si>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</si>
  <si>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</si>
  <si>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</si>
  <si>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</si>
  <si>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</si>
  <si>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</si>
  <si>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</si>
  <si>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</si>
  <si>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</si>
  <si>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</si>
  <si>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</si>
  <si>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</si>
  <si>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</si>
  <si>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</si>
  <si>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</si>
  <si>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</si>
  <si>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</si>
  <si>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</si>
  <si>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</si>
  <si>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</si>
  <si>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</si>
  <si>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</si>
  <si>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</si>
  <si>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</si>
  <si>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</si>
  <si>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</si>
  <si>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</si>
  <si>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</si>
  <si>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</si>
  <si>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</si>
  <si>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</si>
  <si>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</si>
  <si>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</si>
  <si>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</si>
  <si>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</si>
  <si>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</si>
  <si>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</si>
  <si>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</si>
  <si>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</si>
  <si>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</si>
  <si>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</si>
  <si>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</si>
  <si>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</si>
  <si>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</si>
  <si>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</si>
  <si>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</si>
  <si>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</si>
  <si>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</si>
  <si>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</si>
  <si>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</si>
  <si>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</si>
  <si>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</si>
  <si>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</si>
  <si>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</si>
  <si>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</si>
  <si>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</si>
  <si>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</si>
  <si>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</si>
  <si>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</si>
  <si>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</si>
  <si>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</si>
  <si>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</si>
  <si>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</si>
  <si>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</si>
  <si>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</si>
  <si>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</si>
  <si>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</si>
  <si>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</si>
  <si>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</si>
  <si>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</si>
  <si>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</si>
  <si>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</si>
  <si>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</si>
  <si>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</si>
  <si>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</si>
  <si>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</si>
  <si>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</si>
  <si>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</si>
  <si>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</si>
  <si>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</si>
  <si>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</si>
  <si>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</si>
  <si>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</si>
  <si>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</si>
  <si>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</si>
  <si>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</si>
  <si>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</si>
  <si>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</si>
  <si>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</si>
  <si>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</si>
  <si>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</si>
  <si>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</si>
  <si>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</si>
  <si>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</si>
  <si>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</si>
  <si>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</si>
  <si>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</si>
  <si>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</si>
  <si>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</si>
  <si>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</si>
  <si>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</si>
  <si>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</si>
  <si>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</si>
  <si>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</si>
  <si>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</si>
  <si>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</si>
  <si>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</si>
  <si>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</si>
  <si>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</si>
  <si>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</si>
  <si>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</si>
  <si>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</si>
  <si>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</si>
  <si>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</si>
  <si>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</si>
  <si>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</si>
  <si>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</si>
  <si>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</si>
  <si>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</si>
  <si>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</si>
  <si>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</si>
  <si>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</si>
  <si>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</si>
  <si>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</si>
  <si>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</si>
  <si>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</si>
  <si>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</si>
  <si>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</si>
  <si>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</si>
  <si>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</si>
  <si>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</si>
  <si>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</si>
  <si>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</si>
  <si>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</si>
  <si>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</si>
  <si>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</si>
  <si>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</si>
  <si>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</si>
  <si>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</si>
  <si>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</si>
  <si>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</si>
  <si>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</si>
  <si>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</si>
  <si>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</si>
  <si>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</si>
  <si>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</si>
  <si>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</si>
  <si>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</si>
  <si>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</si>
  <si>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</si>
  <si>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</si>
  <si>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</si>
  <si>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</si>
  <si>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</si>
  <si>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</si>
  <si>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</si>
  <si>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</si>
  <si>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</si>
  <si>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</si>
  <si>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</si>
  <si>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</si>
  <si>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</si>
  <si>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</si>
  <si>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</si>
  <si>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</si>
  <si>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</si>
  <si>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</si>
  <si>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</si>
  <si>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</si>
  <si>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</si>
  <si>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</si>
  <si>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</si>
  <si>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</si>
  <si>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</si>
  <si>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</si>
  <si>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</si>
  <si>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</si>
  <si>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</si>
  <si>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</si>
  <si>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</si>
  <si>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</si>
  <si>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</si>
  <si>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</si>
  <si>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</si>
  <si>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</si>
  <si>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</si>
  <si>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</si>
  <si>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</si>
  <si>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</si>
  <si>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</si>
  <si>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</si>
  <si>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</si>
  <si>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</si>
  <si>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</si>
  <si>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</si>
  <si>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</si>
  <si>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</si>
  <si>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</si>
  <si>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</si>
  <si>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</si>
  <si>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</si>
  <si>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</si>
  <si>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</si>
  <si>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</si>
  <si>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</si>
  <si>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</si>
  <si>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</si>
  <si>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</si>
  <si>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</si>
  <si>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</si>
  <si>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</si>
  <si>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</si>
  <si>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</si>
  <si>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</si>
  <si>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</si>
  <si>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</si>
  <si>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</si>
  <si>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</si>
  <si>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</si>
  <si>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</si>
  <si>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</si>
  <si>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</si>
  <si>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</si>
  <si>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</si>
  <si>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</si>
  <si>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</si>
  <si>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</si>
  <si>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</si>
  <si>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</si>
  <si>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</si>
  <si>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</si>
  <si>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</si>
  <si>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</si>
  <si>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</si>
  <si>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</si>
  <si>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</si>
  <si>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</si>
  <si>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</si>
  <si>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</si>
  <si>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</si>
  <si>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</si>
  <si>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</si>
  <si>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</si>
  <si>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</si>
  <si>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</si>
  <si>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</si>
  <si>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</si>
  <si>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</si>
  <si>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</si>
  <si>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</si>
  <si>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</si>
  <si>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</si>
  <si>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</si>
  <si>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</si>
  <si>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</si>
  <si>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</si>
  <si>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</si>
  <si>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</si>
  <si>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</si>
  <si>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</si>
  <si>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</si>
  <si>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</si>
  <si>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</si>
  <si>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</si>
  <si>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</si>
  <si>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</si>
  <si>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</si>
  <si>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</si>
  <si>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</si>
  <si>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</si>
  <si>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</si>
  <si>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</si>
  <si>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</si>
  <si>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</si>
  <si>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</si>
  <si>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</si>
  <si>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</si>
  <si>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</si>
  <si>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</si>
  <si>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</si>
  <si>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</si>
  <si>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</si>
  <si>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</si>
  <si>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</si>
  <si>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</si>
  <si>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</si>
  <si>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</si>
  <si>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</si>
  <si>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</si>
  <si>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</si>
  <si>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</si>
  <si>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</si>
  <si>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</si>
  <si>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</si>
  <si>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</si>
  <si>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</si>
  <si>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</si>
  <si>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</si>
  <si>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</si>
  <si>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</si>
  <si>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</si>
  <si>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</si>
  <si>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</si>
  <si>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</si>
  <si>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</si>
  <si>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</si>
  <si>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</si>
  <si>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</si>
  <si>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</si>
  <si>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</si>
  <si>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</si>
  <si>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</si>
  <si>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</si>
  <si>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</si>
  <si>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</si>
  <si>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</si>
  <si>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</si>
  <si>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</si>
  <si>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</si>
  <si>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</si>
  <si>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</si>
  <si>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</si>
  <si>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</si>
  <si>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</si>
  <si>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</si>
  <si>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</si>
  <si>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</si>
  <si>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</si>
  <si>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</si>
  <si>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</si>
  <si>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</si>
  <si>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</si>
  <si>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</si>
  <si>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</si>
  <si>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</si>
  <si>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</si>
  <si>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</si>
  <si>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</si>
  <si>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</si>
  <si>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</si>
  <si>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</si>
  <si>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</si>
  <si>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</si>
  <si>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</si>
  <si>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</si>
  <si>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</si>
  <si>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</si>
  <si>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</si>
  <si>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</si>
  <si>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</si>
  <si>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</si>
  <si>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</si>
  <si>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</si>
  <si>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</si>
  <si>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</si>
  <si>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</si>
  <si>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</si>
  <si>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</si>
  <si>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</si>
  <si>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</si>
  <si>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</si>
  <si>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</si>
  <si>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</si>
  <si>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</si>
  <si>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</si>
  <si>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</si>
  <si>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</si>
  <si>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</si>
  <si>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</si>
  <si>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</si>
  <si>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</si>
  <si>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</si>
  <si>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</si>
  <si>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</si>
  <si>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</si>
  <si>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</si>
  <si>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</si>
  <si>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</si>
  <si>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</si>
  <si>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</si>
  <si>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</si>
  <si>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</si>
  <si>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</si>
  <si>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</si>
  <si>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</si>
  <si>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</si>
  <si>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</si>
  <si>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</si>
  <si>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</si>
  <si>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</si>
  <si>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</si>
  <si>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</si>
  <si>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</si>
  <si>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</si>
  <si>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</si>
  <si>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</si>
  <si>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</si>
  <si>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</si>
  <si>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</si>
  <si>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</si>
  <si>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</si>
  <si>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</si>
  <si>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</si>
  <si>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</si>
  <si>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</si>
  <si>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</si>
  <si>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</si>
  <si>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</si>
  <si>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</si>
  <si>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</si>
  <si>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</si>
  <si>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</si>
  <si>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</si>
  <si>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</si>
  <si>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</si>
  <si>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</si>
  <si>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</si>
  <si>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</si>
  <si>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</si>
  <si>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</si>
  <si>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</si>
  <si>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</si>
  <si>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</si>
  <si>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</si>
  <si>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</si>
  <si>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</si>
  <si>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</si>
  <si>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</si>
  <si>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</si>
  <si>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</si>
  <si>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</si>
  <si>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</si>
  <si>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</si>
  <si>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</si>
  <si>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</si>
  <si>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</si>
  <si>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</si>
  <si>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</si>
  <si>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</si>
  <si>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</si>
  <si>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</si>
  <si>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</si>
  <si>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</si>
  <si>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</si>
  <si>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</si>
  <si>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</si>
  <si>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</si>
  <si>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</si>
  <si>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</si>
  <si>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</si>
  <si>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</si>
  <si>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</si>
  <si>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</si>
  <si>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</si>
  <si>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</si>
  <si>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</si>
  <si>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</si>
  <si>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</si>
  <si>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</si>
  <si>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</si>
  <si>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</si>
  <si>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</si>
  <si>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</si>
  <si>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</si>
  <si>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</si>
  <si>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</si>
  <si>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</si>
  <si>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</si>
  <si>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</si>
  <si>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</si>
  <si>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</si>
  <si>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</si>
  <si>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</si>
  <si>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</si>
  <si>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</si>
  <si>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</si>
  <si>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</si>
  <si>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</si>
  <si>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</si>
  <si>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</si>
  <si>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</si>
  <si>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</si>
  <si>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</si>
  <si>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</si>
  <si>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</si>
  <si>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</si>
  <si>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</si>
  <si>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</si>
  <si>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</si>
  <si>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</si>
  <si>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</si>
  <si>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</si>
  <si>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</si>
  <si>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</si>
  <si>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</si>
  <si>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</si>
  <si>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</si>
  <si>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</si>
  <si>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</si>
  <si>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</si>
  <si>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</si>
  <si>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</si>
  <si>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</si>
  <si>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</si>
  <si>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</si>
  <si>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</si>
  <si>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</si>
  <si>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</si>
  <si>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</si>
  <si>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</si>
  <si>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</si>
  <si>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</si>
  <si>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</si>
  <si>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</si>
  <si>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</si>
  <si>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</si>
  <si>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</si>
  <si>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</si>
  <si>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</si>
  <si>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</si>
  <si>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</si>
  <si>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</si>
  <si>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</si>
  <si>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</si>
  <si>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</si>
  <si>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</si>
  <si>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</si>
  <si>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</si>
  <si>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</si>
  <si>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</si>
  <si>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</si>
  <si>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</si>
  <si>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</si>
  <si>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</si>
  <si>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</si>
  <si>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</si>
  <si>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</si>
  <si>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</si>
  <si>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</si>
  <si>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</si>
  <si>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</si>
  <si>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</si>
  <si>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</si>
  <si>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</si>
  <si>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</si>
  <si>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</si>
  <si>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</si>
  <si>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</si>
  <si>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</si>
  <si>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</si>
  <si>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</si>
  <si>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</si>
  <si>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</si>
  <si>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</si>
  <si>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</si>
  <si>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</si>
  <si>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</si>
  <si>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</si>
  <si>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</si>
  <si>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</si>
  <si>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</si>
  <si>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</si>
  <si>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</si>
  <si>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</si>
  <si>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</si>
  <si>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</si>
  <si>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</si>
  <si>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</si>
  <si>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</si>
  <si>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</si>
  <si>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</si>
  <si>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</si>
  <si>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</si>
  <si>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</si>
  <si>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</si>
  <si>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</si>
  <si>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</si>
  <si>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</si>
  <si>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</si>
  <si>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</si>
  <si>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</si>
  <si>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</si>
  <si>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</si>
  <si>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</si>
  <si>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</si>
  <si>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</si>
  <si>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</si>
  <si>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</si>
  <si>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</si>
  <si>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</si>
  <si>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</si>
  <si>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</si>
  <si>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</si>
  <si>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</si>
  <si>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</si>
  <si>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</si>
  <si>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</si>
  <si>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</si>
  <si>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</si>
  <si>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</si>
  <si>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</si>
  <si>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</si>
  <si>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</si>
  <si>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</si>
  <si>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</si>
  <si>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</si>
  <si>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</si>
  <si>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</si>
  <si>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</si>
  <si>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</si>
  <si>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</si>
  <si>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</si>
  <si>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</si>
  <si>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</si>
  <si>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</si>
  <si>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</si>
  <si>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</si>
  <si>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</si>
  <si>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</si>
  <si>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</si>
  <si>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</si>
  <si>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</si>
  <si>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</si>
  <si>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</si>
  <si>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</si>
  <si>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</si>
  <si>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</si>
  <si>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</si>
  <si>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</si>
  <si>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</si>
  <si>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</si>
  <si>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</si>
  <si>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</si>
  <si>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</si>
  <si>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</si>
  <si>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</si>
  <si>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</si>
  <si>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</si>
  <si>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</si>
  <si>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</si>
  <si>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</si>
  <si>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</si>
  <si>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</si>
  <si>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</si>
  <si>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</si>
  <si>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</si>
  <si>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</si>
  <si>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</si>
  <si>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</si>
  <si>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</si>
  <si>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</si>
  <si>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</si>
  <si>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</si>
  <si>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</si>
  <si>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</si>
  <si>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</si>
  <si>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</si>
  <si>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</si>
  <si>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</si>
  <si>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</si>
  <si>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</si>
  <si>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</si>
  <si>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</si>
  <si>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</si>
  <si>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</si>
  <si>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</si>
  <si>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</si>
  <si>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</si>
  <si>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</si>
  <si>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</si>
  <si>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</si>
  <si>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</si>
  <si>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</si>
  <si>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</si>
  <si>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</si>
  <si>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</si>
  <si>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</si>
  <si>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</si>
  <si>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</si>
  <si>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</si>
  <si>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</si>
  <si>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</si>
  <si>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</si>
  <si>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</si>
  <si>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</si>
  <si>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</si>
  <si>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</si>
  <si>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</si>
  <si>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</si>
  <si>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</si>
  <si>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</si>
  <si>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</si>
  <si>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</si>
  <si>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</si>
  <si>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</si>
  <si>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</si>
  <si>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</si>
  <si>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</si>
  <si>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</si>
  <si>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</si>
  <si>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</si>
  <si>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</si>
  <si>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</si>
  <si>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</si>
  <si>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</si>
  <si>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</si>
  <si>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</si>
  <si>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</si>
  <si>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</si>
  <si>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</si>
  <si>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</si>
  <si>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</si>
  <si>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</si>
  <si>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</si>
  <si>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</si>
  <si>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</si>
  <si>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</si>
  <si>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</si>
  <si>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</si>
  <si>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</si>
  <si>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</si>
  <si>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</si>
  <si>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</si>
  <si>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</si>
  <si>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</si>
  <si>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</si>
  <si>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</si>
  <si>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</si>
  <si>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</si>
  <si>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</si>
  <si>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</si>
  <si>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</si>
  <si>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</si>
  <si>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</si>
  <si>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</si>
  <si>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</si>
  <si>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</si>
  <si>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</si>
  <si>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</si>
  <si>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</si>
  <si>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</si>
  <si>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</si>
  <si>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</si>
  <si>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</si>
  <si>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</si>
  <si>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</si>
  <si>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</si>
  <si>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</si>
  <si>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</si>
  <si>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</si>
  <si>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</si>
  <si>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</si>
  <si>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</si>
  <si>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</si>
  <si>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</si>
  <si>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</si>
  <si>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</si>
  <si>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</si>
  <si>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</si>
  <si>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</si>
  <si>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</si>
  <si>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</si>
  <si>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</si>
  <si>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</si>
  <si>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</si>
  <si>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</si>
  <si>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</si>
  <si>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</si>
  <si>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</si>
  <si>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</si>
  <si>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</si>
  <si>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</si>
  <si>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</si>
  <si>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</si>
  <si>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</si>
  <si>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</si>
  <si>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</si>
  <si>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</si>
  <si>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</si>
  <si>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</si>
  <si>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</si>
  <si>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</si>
  <si>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</si>
  <si>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</si>
  <si>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</si>
  <si>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</si>
  <si>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</si>
  <si>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</si>
  <si>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</si>
  <si>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</si>
  <si>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</si>
  <si>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</si>
  <si>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</si>
  <si>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</si>
  <si>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</si>
  <si>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</si>
  <si>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</si>
  <si>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</si>
  <si>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</si>
  <si>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</si>
  <si>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</si>
  <si>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</si>
  <si>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</si>
  <si>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</si>
  <si>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</si>
  <si>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</si>
  <si>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</si>
  <si>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</si>
  <si>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</si>
  <si>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</si>
  <si>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</si>
  <si>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</si>
  <si>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</si>
  <si>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</si>
  <si>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</si>
  <si>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</si>
  <si>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</si>
  <si>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</si>
  <si>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</si>
  <si>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</si>
  <si>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</si>
  <si>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</si>
  <si>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</si>
  <si>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</si>
  <si>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</si>
  <si>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</si>
  <si>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</si>
  <si>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</si>
  <si>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</si>
  <si>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</si>
  <si>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</si>
  <si>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</si>
  <si>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</si>
  <si>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</si>
  <si>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</si>
  <si>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</si>
  <si>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</si>
  <si>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</si>
  <si>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</si>
  <si>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</si>
  <si>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</si>
  <si>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</si>
  <si>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</si>
  <si>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</si>
  <si>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</si>
  <si>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</si>
  <si>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</si>
  <si>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</si>
  <si>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</si>
  <si>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</si>
  <si>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</si>
  <si>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</si>
  <si>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</si>
  <si>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</si>
  <si>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</si>
  <si>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</si>
  <si>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</si>
  <si>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</si>
  <si>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</si>
  <si>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</si>
  <si>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</si>
  <si>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</si>
  <si>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</si>
  <si>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</si>
  <si>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</si>
  <si>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</si>
  <si>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</si>
  <si>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</si>
  <si>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</si>
  <si>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</si>
  <si>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</si>
  <si>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</si>
  <si>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</si>
  <si>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</si>
  <si>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</si>
  <si>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</si>
  <si>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</si>
  <si>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</si>
  <si>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</si>
  <si>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</si>
  <si>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</si>
  <si>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</si>
  <si>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</si>
  <si>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</si>
  <si>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</si>
  <si>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</si>
  <si>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</si>
  <si>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</si>
  <si>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</si>
  <si>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</si>
  <si>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</si>
  <si>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</si>
  <si>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</si>
  <si>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</si>
  <si>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</si>
  <si>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</si>
  <si>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</si>
  <si>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</si>
  <si>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</si>
  <si>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</si>
  <si>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</si>
  <si>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</si>
  <si>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</si>
  <si>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</si>
  <si>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</si>
  <si>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</si>
  <si>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</si>
  <si>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</si>
  <si>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</si>
  <si>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</si>
  <si>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</si>
  <si>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</si>
  <si>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</si>
  <si>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</si>
  <si>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</si>
  <si>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</si>
  <si>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</si>
  <si>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</si>
  <si>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</si>
  <si>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</si>
  <si>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</si>
  <si>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</si>
  <si>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</si>
  <si>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</si>
  <si>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</si>
  <si>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</si>
  <si>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</si>
  <si>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</si>
  <si>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</si>
  <si>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</si>
  <si>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</si>
  <si>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</si>
  <si>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</si>
  <si>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</si>
  <si>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</si>
  <si>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</si>
  <si>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</si>
  <si>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</si>
  <si>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</si>
  <si>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</si>
  <si>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</si>
  <si>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</si>
  <si>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</si>
  <si>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</si>
  <si>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</si>
  <si>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</si>
  <si>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</si>
  <si>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</si>
  <si>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</si>
  <si>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</si>
  <si>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</si>
  <si>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</si>
  <si>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</si>
  <si>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</si>
  <si>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</si>
  <si>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</si>
  <si>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</si>
  <si>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</si>
  <si>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</si>
  <si>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</si>
  <si>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</si>
  <si>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</si>
  <si>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</si>
  <si>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</si>
  <si>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</si>
  <si>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</si>
  <si>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</si>
  <si>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</si>
  <si>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</si>
  <si>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</si>
  <si>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</si>
  <si>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</si>
  <si>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</si>
  <si>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</si>
  <si>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</si>
  <si>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</si>
  <si>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</si>
  <si>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</si>
  <si>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</si>
  <si>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</si>
  <si>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</si>
  <si>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</si>
  <si>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</si>
  <si>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</si>
  <si>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</si>
  <si>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</si>
  <si>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</si>
  <si>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</si>
  <si>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</si>
  <si>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</si>
  <si>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</si>
  <si>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</si>
  <si>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</si>
  <si>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</si>
  <si>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</si>
  <si>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</si>
  <si>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</si>
  <si>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</si>
  <si>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</si>
  <si>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</si>
  <si>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</si>
  <si>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</si>
  <si>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</si>
  <si>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</si>
  <si>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</si>
  <si>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</si>
  <si>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</si>
  <si>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</si>
  <si>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</si>
  <si>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</si>
  <si>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</si>
  <si>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</si>
  <si>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</si>
  <si>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</si>
  <si>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</si>
  <si>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</si>
  <si>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</si>
  <si>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</si>
  <si>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</si>
  <si>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</si>
  <si>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</si>
  <si>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</si>
  <si>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</si>
  <si>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</si>
  <si>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</si>
  <si>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</si>
  <si>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</si>
  <si>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</si>
  <si>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</si>
  <si>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</si>
  <si>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</si>
  <si>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</si>
  <si>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</si>
  <si>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</si>
  <si>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</si>
  <si>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</si>
  <si>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</si>
  <si>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</si>
  <si>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</si>
  <si>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</si>
  <si>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</si>
  <si>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</si>
  <si>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</si>
  <si>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</si>
  <si>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</si>
  <si>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</si>
  <si>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</si>
  <si>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</si>
  <si>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</si>
  <si>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</si>
  <si>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</si>
  <si>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</si>
  <si>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</si>
  <si>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</si>
  <si>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</si>
  <si>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</si>
  <si>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</si>
  <si>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</si>
  <si>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</si>
  <si>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</si>
  <si>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</si>
  <si>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</si>
  <si>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</si>
  <si>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</si>
  <si>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</si>
  <si>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</si>
  <si>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</si>
  <si>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</si>
  <si>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</si>
  <si>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</si>
  <si>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</si>
  <si>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</si>
  <si>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</si>
  <si>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</si>
  <si>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</si>
  <si>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</si>
  <si>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</si>
  <si>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</si>
  <si>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</si>
  <si>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</si>
  <si>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</si>
  <si>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</si>
  <si>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</si>
  <si>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</si>
  <si>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</si>
  <si>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</si>
  <si>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</si>
  <si>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</si>
  <si>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</si>
  <si>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</si>
  <si>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</si>
  <si>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</si>
  <si>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</si>
  <si>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</si>
  <si>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</si>
  <si>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</si>
  <si>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</si>
  <si>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</si>
  <si>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</si>
  <si>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</si>
  <si>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</si>
  <si>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</si>
  <si>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</si>
  <si>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</si>
  <si>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</si>
  <si>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</si>
  <si>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</si>
  <si>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</si>
  <si>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</si>
  <si>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</si>
  <si>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</si>
  <si>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</si>
  <si>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</si>
  <si>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</si>
  <si>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</si>
  <si>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</si>
  <si>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</si>
  <si>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</si>
  <si>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</si>
  <si>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</si>
  <si>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</si>
  <si>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</si>
  <si>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</si>
  <si>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</si>
  <si>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</si>
  <si>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</si>
  <si>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</si>
  <si>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</si>
  <si>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</si>
  <si>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</si>
  <si>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</si>
  <si>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</si>
  <si>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</si>
  <si>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</si>
  <si>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</si>
  <si>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</si>
  <si>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</si>
  <si>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</si>
  <si>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</si>
  <si>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</si>
  <si>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</si>
  <si>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</si>
  <si>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</si>
  <si>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</si>
  <si>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</si>
  <si>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</si>
  <si>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</si>
  <si>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</si>
  <si>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</si>
  <si>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</si>
  <si>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</si>
  <si>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</si>
  <si>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</si>
  <si>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</si>
  <si>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</si>
  <si>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</si>
  <si>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</si>
  <si>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</si>
  <si>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</si>
  <si>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</si>
  <si>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</si>
  <si>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</si>
  <si>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</si>
  <si>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</si>
  <si>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</si>
  <si>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</si>
  <si>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</si>
  <si>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</si>
  <si>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</si>
  <si>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</si>
  <si>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</si>
  <si>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</si>
  <si>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</si>
  <si>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</si>
  <si>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</si>
  <si>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</si>
  <si>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</si>
  <si>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</si>
  <si>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</si>
  <si>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</si>
  <si>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</si>
  <si>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</si>
  <si>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</si>
  <si>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</si>
  <si>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</si>
  <si>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</si>
  <si>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</si>
  <si>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</si>
  <si>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</si>
  <si>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</si>
  <si>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</si>
  <si>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</si>
  <si>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</si>
  <si>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</si>
  <si>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</si>
  <si>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</si>
  <si>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</si>
  <si>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</si>
  <si>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</si>
  <si>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</si>
  <si>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</si>
  <si>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</si>
  <si>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</si>
  <si>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</si>
  <si>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</si>
  <si>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</si>
  <si>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</si>
  <si>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</si>
  <si>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</si>
  <si>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</si>
  <si>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</si>
  <si>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</si>
  <si>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</si>
  <si>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</si>
  <si>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</si>
  <si>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</si>
  <si>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</si>
  <si>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</si>
  <si>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</si>
  <si>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</si>
  <si>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</si>
  <si>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</si>
  <si>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</si>
  <si>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</si>
  <si>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</si>
  <si>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</si>
  <si>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</si>
  <si>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</si>
  <si>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</si>
  <si>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</si>
  <si>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</si>
  <si>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</si>
  <si>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</si>
  <si>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</si>
  <si>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</si>
  <si>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</si>
  <si>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</si>
  <si>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</si>
  <si>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</si>
  <si>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</si>
  <si>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</si>
  <si>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</si>
  <si>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</si>
  <si>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</si>
  <si>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</si>
  <si>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</si>
  <si>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</si>
  <si>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</si>
  <si>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</si>
  <si>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</si>
  <si>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</si>
  <si>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</si>
  <si>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</si>
  <si>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</si>
  <si>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</si>
  <si>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</si>
  <si>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</si>
  <si>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</si>
  <si>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</si>
  <si>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</si>
  <si>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</si>
  <si>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</si>
  <si>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</si>
  <si>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</si>
  <si>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</si>
  <si>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</si>
  <si>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</si>
  <si>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</si>
  <si>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</si>
  <si>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</si>
  <si>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</si>
  <si>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</si>
  <si>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</si>
  <si>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</si>
  <si>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</si>
  <si>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</si>
  <si>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</si>
  <si>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</si>
  <si>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</si>
  <si>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</si>
  <si>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</si>
  <si>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</si>
  <si>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</si>
  <si>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</si>
  <si>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</si>
  <si>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</si>
  <si>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</si>
  <si>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</si>
  <si>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</si>
  <si>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</si>
  <si>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</si>
  <si>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</si>
  <si>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</si>
  <si>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</si>
  <si>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</si>
  <si>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</si>
  <si>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</si>
  <si>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</si>
  <si>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</si>
  <si>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</si>
  <si>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</si>
  <si>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</si>
  <si>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</si>
  <si>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</si>
  <si>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</si>
  <si>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</si>
  <si>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</si>
  <si>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</si>
  <si>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</si>
  <si>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</si>
  <si>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</si>
  <si>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</si>
  <si>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</si>
  <si>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</si>
  <si>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</si>
  <si>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</si>
  <si>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</si>
  <si>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</si>
  <si>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</si>
  <si>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</si>
  <si>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</si>
  <si>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</si>
  <si>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</si>
  <si>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</si>
  <si>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</si>
  <si>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</si>
  <si>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</si>
  <si>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</si>
  <si>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</si>
  <si>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</si>
  <si>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</si>
  <si>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</si>
  <si>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</si>
  <si>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</si>
  <si>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</si>
  <si>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</si>
  <si>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</si>
  <si>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</si>
  <si>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</si>
  <si>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</si>
  <si>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</si>
  <si>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</si>
  <si>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</si>
  <si>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</si>
  <si>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</si>
  <si>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</si>
  <si>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</si>
  <si>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</si>
  <si>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</si>
  <si>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</si>
  <si>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</si>
  <si>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</si>
  <si>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</si>
  <si>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</si>
  <si>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</si>
  <si>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</si>
  <si>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</si>
  <si>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</si>
  <si>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</si>
  <si>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</si>
  <si>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</si>
  <si>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</si>
  <si>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</si>
  <si>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</si>
  <si>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</si>
  <si>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</si>
  <si>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</si>
  <si>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</si>
  <si>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</si>
  <si>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</si>
  <si>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</si>
  <si>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</si>
  <si>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</si>
  <si>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</si>
  <si>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</si>
  <si>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</si>
  <si>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</si>
  <si>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</si>
  <si>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</si>
  <si>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</si>
  <si>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</si>
  <si>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</si>
  <si>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</si>
  <si>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</si>
  <si>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</si>
  <si>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</si>
  <si>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</si>
  <si>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</si>
  <si>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</si>
  <si>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</si>
  <si>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</si>
  <si>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</si>
  <si>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</si>
  <si>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</si>
  <si>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</si>
  <si>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</si>
  <si>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</si>
  <si>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</si>
  <si>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</si>
  <si>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</si>
  <si>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</si>
  <si>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</si>
  <si>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</si>
  <si>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</si>
  <si>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</si>
  <si>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</si>
  <si>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</si>
  <si>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</si>
  <si>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</si>
  <si>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</si>
  <si>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</si>
  <si>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</si>
  <si>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</si>
  <si>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</si>
  <si>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</si>
  <si>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</si>
  <si>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</si>
  <si>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</si>
  <si>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</si>
  <si>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</si>
  <si>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</si>
  <si>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</si>
  <si>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</si>
  <si>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</si>
  <si>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</si>
  <si>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</si>
  <si>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</si>
  <si>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</si>
  <si>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</si>
  <si>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</si>
  <si>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</si>
  <si>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</si>
  <si>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</si>
  <si>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</si>
  <si>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</si>
  <si>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</si>
  <si>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</si>
  <si>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</si>
  <si>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</si>
  <si>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</si>
  <si>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</si>
  <si>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</si>
  <si>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</si>
  <si>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</si>
  <si>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</si>
  <si>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</si>
  <si>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</si>
  <si>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</si>
  <si>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</si>
  <si>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</si>
  <si>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</si>
  <si>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</si>
  <si>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</si>
  <si>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</si>
  <si>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</si>
  <si>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</si>
  <si>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</si>
  <si>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</si>
  <si>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</si>
  <si>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</si>
  <si>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</si>
  <si>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</si>
  <si>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</si>
  <si>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</si>
  <si>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</si>
  <si>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</si>
  <si>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</si>
  <si>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</si>
  <si>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</si>
  <si>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</si>
  <si>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</si>
  <si>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</si>
  <si>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</si>
  <si>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</si>
  <si>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</si>
  <si>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</si>
  <si>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</si>
  <si>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</si>
  <si>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</si>
  <si>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</si>
  <si>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</si>
  <si>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</si>
  <si>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</si>
  <si>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</si>
  <si>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</si>
  <si>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</si>
  <si>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</si>
  <si>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</si>
  <si>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</si>
  <si>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</si>
  <si>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</si>
  <si>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</si>
  <si>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</si>
  <si>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</si>
  <si>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</si>
  <si>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</si>
  <si>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</si>
  <si>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</si>
  <si>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</si>
  <si>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</si>
  <si>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</si>
  <si>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</si>
  <si>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</si>
  <si>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</si>
  <si>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</si>
  <si>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</si>
  <si>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</si>
  <si>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</si>
  <si>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</si>
  <si>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</si>
  <si>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</si>
  <si>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</si>
  <si>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</si>
  <si>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</si>
  <si>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</si>
  <si>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</si>
  <si>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</si>
  <si>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</si>
  <si>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</si>
  <si>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</si>
  <si>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</si>
  <si>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</si>
  <si>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</si>
  <si>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</si>
  <si>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</si>
  <si>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</si>
  <si>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</si>
  <si>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</si>
  <si>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</si>
  <si>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</si>
  <si>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</si>
  <si>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</si>
  <si>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</si>
  <si>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</si>
  <si>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</si>
  <si>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</si>
  <si>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</si>
  <si>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</si>
  <si>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</si>
  <si>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</si>
  <si>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</si>
  <si>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</si>
  <si>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</si>
  <si>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</si>
  <si>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</si>
  <si>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</si>
  <si>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</si>
  <si>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</si>
  <si>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</si>
  <si>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</si>
  <si>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</si>
  <si>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</si>
  <si>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</si>
  <si>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</si>
  <si>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</si>
  <si>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</si>
  <si>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</si>
  <si>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</si>
  <si>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</si>
  <si>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</si>
  <si>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</si>
  <si>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</si>
  <si>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</si>
  <si>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</si>
  <si>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</si>
  <si>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</si>
  <si>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</si>
  <si>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</si>
  <si>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</si>
  <si>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</si>
  <si>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</si>
  <si>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</si>
  <si>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</si>
  <si>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</si>
  <si>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</si>
  <si>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</si>
  <si>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</si>
  <si>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</si>
  <si>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</si>
  <si>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</si>
  <si>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</si>
  <si>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</si>
  <si>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</si>
  <si>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</si>
  <si>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</si>
  <si>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</si>
  <si>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</si>
  <si>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</si>
  <si>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</si>
  <si>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</si>
  <si>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</si>
  <si>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</si>
  <si>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</si>
  <si>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</si>
  <si>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</si>
  <si>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</si>
  <si>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</si>
  <si>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</si>
  <si>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</si>
  <si>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</si>
  <si>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</si>
  <si>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</si>
  <si>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</si>
  <si>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</si>
  <si>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</si>
  <si>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</si>
  <si>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</si>
  <si>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</si>
  <si>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</si>
  <si>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</si>
  <si>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</si>
  <si>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</si>
  <si>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</si>
  <si>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</si>
  <si>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</si>
  <si>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</si>
  <si>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</si>
  <si>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</si>
  <si>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</si>
  <si>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</si>
  <si>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</si>
  <si>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</si>
  <si>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</si>
  <si>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</si>
  <si>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</si>
  <si>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</si>
  <si>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</si>
  <si>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</si>
  <si>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</si>
  <si>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</si>
  <si>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</si>
  <si>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</si>
  <si>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</si>
  <si>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</si>
  <si>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</si>
  <si>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</si>
  <si>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</si>
  <si>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</si>
  <si>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</si>
  <si>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</si>
  <si>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</si>
  <si>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</si>
  <si>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</si>
  <si>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</si>
  <si>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</si>
  <si>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</si>
  <si>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</si>
  <si>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</si>
  <si>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</si>
  <si>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</si>
  <si>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</si>
  <si>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</si>
  <si>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</si>
  <si>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</si>
  <si>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</si>
  <si>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</si>
  <si>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</si>
  <si>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</si>
  <si>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</si>
  <si>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</si>
  <si>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</si>
  <si>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</si>
  <si>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</si>
  <si>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</si>
  <si>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</si>
  <si>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</si>
  <si>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</si>
  <si>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</si>
  <si>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</si>
  <si>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</si>
  <si>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</si>
  <si>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</si>
  <si>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</si>
  <si>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</si>
  <si>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</si>
  <si>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</si>
  <si>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</si>
  <si>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</si>
  <si>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</si>
  <si>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</si>
  <si>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</si>
  <si>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</si>
  <si>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</si>
  <si>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</si>
  <si>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</si>
  <si>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</si>
  <si>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</si>
  <si>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</si>
  <si>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</si>
  <si>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</si>
  <si>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</si>
  <si>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</si>
  <si>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</si>
  <si>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</si>
  <si>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</si>
  <si>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</si>
  <si>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</si>
  <si>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</si>
  <si>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</si>
  <si>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</si>
  <si>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</si>
  <si>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</si>
  <si>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</si>
  <si>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</si>
  <si>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</si>
  <si>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</si>
  <si>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</si>
  <si>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</si>
  <si>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</si>
  <si>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</si>
  <si>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</si>
  <si>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</si>
  <si>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</si>
  <si>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</si>
  <si>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</si>
  <si>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</si>
  <si>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</si>
  <si>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</si>
  <si>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</si>
  <si>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</si>
  <si>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</si>
  <si>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</si>
  <si>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</si>
  <si>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</si>
  <si>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</si>
  <si>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</si>
  <si>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</si>
  <si>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</si>
  <si>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</si>
  <si>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</si>
  <si>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</si>
  <si>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</si>
  <si>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</si>
  <si>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</si>
  <si>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</si>
  <si>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</si>
  <si>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</si>
  <si>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</si>
  <si>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</si>
  <si>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</si>
  <si>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</si>
  <si>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</si>
  <si>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</si>
  <si>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</si>
  <si>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</si>
  <si>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</si>
  <si>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</si>
  <si>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</si>
  <si>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</si>
  <si>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</si>
  <si>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</si>
  <si>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</si>
  <si>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</si>
  <si>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</si>
  <si>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</si>
  <si>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</si>
  <si>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</si>
  <si>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</si>
  <si>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</si>
  <si>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</si>
  <si>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</si>
  <si>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</si>
  <si>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</si>
  <si>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</si>
  <si>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</si>
  <si>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</si>
  <si>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</si>
  <si>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</si>
  <si>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</si>
  <si>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</si>
  <si>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</si>
  <si>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</si>
  <si>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</si>
  <si>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</si>
  <si>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</si>
  <si>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</si>
  <si>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</si>
  <si>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</si>
  <si>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</si>
  <si>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</si>
  <si>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</si>
  <si>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</si>
  <si>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</si>
  <si>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</si>
  <si>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</si>
  <si>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</si>
  <si>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</si>
  <si>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</si>
  <si>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</si>
  <si>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</si>
  <si>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</si>
  <si>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</si>
  <si>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</si>
  <si>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</si>
  <si>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</si>
  <si>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</si>
  <si>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</si>
  <si>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</si>
  <si>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</si>
  <si>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</si>
  <si>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</si>
  <si>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</si>
  <si>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</si>
  <si>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</si>
  <si>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</si>
  <si>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</si>
  <si>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</si>
  <si>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</si>
  <si>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</si>
  <si>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</si>
  <si>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</si>
  <si>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</si>
  <si>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</si>
  <si>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</si>
  <si>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</si>
  <si>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</si>
  <si>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</si>
  <si>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</si>
  <si>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</si>
  <si>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</si>
  <si>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</si>
  <si>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</si>
  <si>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</si>
  <si>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</si>
  <si>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</si>
  <si>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</si>
  <si>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</si>
  <si>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</si>
  <si>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</si>
  <si>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</si>
  <si>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</si>
  <si>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</si>
  <si>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</si>
  <si>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</si>
  <si>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</si>
  <si>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</si>
  <si>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</si>
  <si>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</si>
  <si>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</si>
  <si>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</si>
  <si>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</si>
  <si>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</si>
  <si>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</si>
  <si>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</si>
  <si>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</si>
  <si>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</si>
  <si>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</si>
  <si>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</si>
  <si>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</si>
  <si>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</si>
  <si>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</si>
  <si>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</si>
  <si>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</si>
  <si>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</si>
  <si>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</si>
  <si>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</si>
  <si>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</si>
  <si>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</si>
  <si>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</si>
  <si>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</si>
  <si>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</si>
  <si>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</si>
  <si>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</si>
  <si>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</si>
  <si>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</si>
  <si>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</si>
  <si>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</si>
  <si>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</si>
  <si>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</si>
  <si>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</si>
  <si>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</si>
  <si>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</si>
  <si>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</si>
  <si>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</si>
  <si>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</si>
  <si>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</si>
  <si>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</si>
  <si>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</si>
  <si>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</si>
  <si>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</si>
  <si>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</si>
  <si>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</si>
  <si>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</si>
  <si>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</si>
  <si>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</si>
  <si>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</si>
  <si>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</si>
  <si>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</si>
  <si>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</si>
  <si>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</si>
  <si>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</si>
  <si>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</si>
  <si>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</si>
  <si>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</si>
  <si>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</si>
  <si>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</si>
  <si>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</si>
  <si>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</si>
  <si>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</si>
  <si>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</si>
  <si>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</si>
  <si>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</si>
  <si>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</si>
  <si>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</si>
  <si>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</si>
  <si>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</si>
  <si>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</si>
  <si>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</si>
  <si>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</si>
  <si>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</si>
  <si>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</si>
  <si>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</si>
  <si>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</si>
  <si>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</si>
  <si>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</si>
  <si>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</si>
  <si>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</si>
  <si>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</si>
  <si>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</si>
  <si>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</si>
  <si>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</si>
  <si>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</si>
  <si>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</si>
  <si>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</si>
  <si>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</si>
  <si>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</si>
  <si>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</si>
  <si>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</si>
  <si>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</si>
  <si>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</si>
  <si>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</si>
  <si>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</si>
  <si>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</si>
  <si>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</si>
  <si>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</si>
  <si>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</si>
  <si>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</si>
  <si>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</si>
  <si>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</si>
  <si>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</si>
  <si>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</si>
  <si>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</si>
  <si>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</si>
  <si>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</si>
  <si>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</si>
  <si>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</si>
  <si>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</si>
  <si>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</si>
  <si>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</si>
  <si>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</si>
  <si>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</si>
  <si>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</si>
  <si>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</si>
  <si>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</si>
  <si>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</si>
  <si>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</si>
  <si>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</si>
  <si>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</si>
  <si>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</si>
  <si>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</si>
  <si>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</si>
  <si>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</si>
  <si>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</si>
  <si>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</si>
  <si>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</si>
  <si>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</si>
  <si>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</si>
  <si>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</si>
  <si>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</si>
  <si>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</si>
  <si>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</si>
  <si>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</si>
  <si>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</si>
  <si>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</si>
  <si>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</si>
  <si>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</si>
  <si>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</si>
  <si>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</si>
  <si>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</si>
  <si>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</si>
  <si>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</si>
  <si>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</si>
  <si>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</si>
  <si>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</si>
  <si>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</si>
  <si>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</si>
  <si>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</si>
  <si>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</si>
  <si>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</si>
  <si>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</si>
  <si>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</si>
  <si>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</si>
  <si>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</si>
  <si>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</si>
  <si>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</si>
  <si>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</si>
  <si>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</si>
  <si>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</si>
  <si>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</si>
  <si>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</si>
  <si>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</si>
  <si>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</si>
  <si>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</si>
  <si>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</si>
  <si>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</si>
  <si>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</si>
  <si>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</si>
  <si>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</si>
  <si>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</si>
  <si>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</si>
  <si>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</si>
  <si>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</si>
  <si>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</si>
  <si>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</si>
  <si>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</si>
  <si>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</si>
  <si>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</si>
  <si>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</si>
  <si>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</si>
  <si>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</si>
  <si>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</si>
  <si>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</si>
  <si>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</si>
  <si>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</si>
  <si>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</si>
  <si>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</si>
  <si>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</si>
  <si>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</si>
  <si>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</si>
  <si>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</si>
  <si>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</si>
  <si>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</si>
  <si>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</si>
  <si>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</si>
  <si>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</si>
  <si>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</si>
  <si>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</si>
  <si>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</si>
  <si>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</si>
  <si>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</si>
  <si>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</si>
  <si>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</si>
  <si>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</si>
  <si>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</si>
  <si>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</si>
  <si>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</si>
  <si>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</si>
  <si>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</si>
  <si>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</si>
  <si>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</si>
  <si>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</si>
  <si>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</si>
  <si>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</si>
  <si>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</si>
  <si>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</si>
  <si>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</si>
  <si>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</si>
  <si>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</si>
  <si>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</si>
  <si>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</si>
  <si>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</si>
  <si>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</si>
  <si>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</si>
  <si>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</si>
  <si>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</si>
  <si>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</si>
  <si>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</si>
  <si>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</si>
  <si>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</si>
  <si>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</si>
  <si>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</si>
  <si>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</si>
  <si>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</si>
  <si>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</si>
  <si>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</si>
  <si>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</si>
  <si>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</si>
  <si>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</si>
  <si>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</si>
  <si>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</si>
  <si>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</si>
  <si>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</si>
  <si>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</si>
  <si>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</si>
  <si>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</si>
  <si>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</si>
  <si>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</si>
  <si>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</si>
  <si>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</si>
  <si>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</si>
  <si>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</si>
  <si>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</si>
  <si>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</si>
  <si>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</si>
  <si>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</si>
  <si>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</si>
  <si>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</si>
  <si>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</si>
  <si>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</si>
  <si>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</si>
  <si>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</si>
  <si>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</si>
  <si>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</si>
  <si>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</si>
  <si>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</si>
  <si>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</si>
  <si>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</si>
  <si>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</si>
  <si>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</si>
  <si>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</si>
  <si>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</si>
  <si>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</si>
  <si>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</si>
  <si>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</si>
  <si>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</si>
  <si>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</si>
  <si>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</si>
  <si>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</si>
  <si>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</si>
  <si>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</si>
  <si>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</si>
  <si>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</si>
  <si>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</si>
  <si>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</si>
  <si>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</si>
  <si>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</si>
  <si>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</si>
  <si>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</si>
  <si>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</si>
  <si>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</si>
  <si>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</si>
  <si>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</si>
  <si>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</si>
  <si>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</si>
  <si>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</si>
  <si>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</si>
  <si>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</si>
  <si>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</si>
  <si>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</si>
  <si>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</si>
  <si>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</si>
  <si>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</si>
  <si>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</si>
  <si>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</si>
  <si>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</si>
  <si>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</si>
  <si>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</si>
  <si>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</si>
  <si>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</si>
  <si>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</si>
  <si>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</si>
  <si>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</si>
  <si>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</si>
  <si>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</si>
  <si>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</si>
  <si>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</si>
  <si>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</si>
  <si>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</si>
  <si>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</si>
  <si>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</si>
  <si>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</si>
  <si>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</si>
  <si>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</si>
  <si>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</si>
  <si>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</si>
  <si>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</si>
  <si>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</si>
  <si>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</si>
  <si>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</si>
  <si>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</si>
  <si>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</si>
  <si>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</si>
  <si>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</si>
  <si>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</si>
  <si>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</si>
  <si>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</si>
  <si>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</si>
  <si>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</si>
  <si>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</si>
  <si>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</si>
  <si>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</si>
  <si>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</si>
  <si>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</si>
  <si>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</si>
  <si>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</si>
  <si>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</si>
  <si>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</si>
  <si>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</si>
  <si>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</si>
  <si>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</si>
  <si>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</si>
  <si>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</si>
  <si>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</si>
  <si>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</si>
  <si>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</si>
  <si>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</si>
  <si>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</si>
  <si>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</si>
  <si>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</si>
  <si>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</si>
  <si>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</si>
  <si>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</si>
  <si>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</si>
  <si>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</si>
  <si>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</si>
  <si>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</si>
  <si>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</si>
  <si>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</si>
  <si>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</si>
  <si>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</si>
  <si>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</si>
  <si>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</si>
  <si>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</si>
  <si>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</si>
  <si>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</si>
  <si>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</si>
  <si>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</si>
  <si>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</si>
  <si>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</si>
  <si>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</si>
  <si>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</si>
  <si>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</si>
  <si>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</si>
  <si>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</si>
  <si>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</si>
  <si>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</si>
  <si>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</si>
  <si>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</si>
  <si>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</si>
  <si>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</si>
  <si>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</si>
  <si>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</si>
  <si>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</si>
  <si>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</si>
  <si>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</si>
  <si>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</si>
  <si>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</si>
  <si>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</si>
  <si>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</si>
  <si>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</si>
  <si>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</si>
  <si>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</si>
  <si>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</si>
  <si>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</si>
  <si>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</si>
  <si>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</si>
  <si>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</si>
  <si>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</si>
  <si>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</si>
  <si>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</si>
  <si>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</si>
  <si>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</si>
  <si>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</si>
  <si>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</si>
  <si>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</si>
  <si>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</si>
  <si>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</si>
  <si>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</si>
  <si>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</si>
  <si>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</si>
  <si>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</si>
  <si>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</si>
  <si>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</si>
  <si>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</si>
  <si>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</si>
  <si>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</si>
  <si>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</si>
  <si>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</si>
  <si>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</si>
  <si>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</si>
  <si>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</si>
  <si>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</si>
  <si>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</si>
  <si>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</si>
  <si>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</si>
  <si>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</si>
  <si>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</si>
  <si>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</si>
  <si>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</si>
  <si>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</si>
  <si>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</si>
  <si>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</si>
  <si>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</si>
  <si>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</si>
  <si>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</si>
  <si>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</si>
  <si>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</si>
  <si>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</si>
  <si>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</si>
  <si>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</si>
  <si>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</si>
  <si>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</si>
  <si>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</si>
  <si>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</si>
  <si>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</si>
  <si>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</si>
  <si>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</si>
  <si>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</si>
  <si>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</si>
  <si>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</si>
  <si>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</si>
  <si>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</si>
  <si>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</si>
  <si>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</si>
  <si>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</si>
  <si>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</si>
  <si>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</si>
  <si>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</si>
  <si>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</si>
  <si>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</si>
  <si>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</si>
  <si>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</si>
  <si>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</si>
  <si>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</si>
  <si>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</si>
  <si>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</si>
  <si>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</si>
  <si>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</si>
  <si>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</si>
  <si>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</si>
  <si>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</si>
  <si>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</si>
  <si>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</si>
  <si>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</si>
  <si>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</si>
  <si>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</si>
  <si>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</si>
  <si>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</si>
  <si>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</si>
  <si>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</si>
  <si>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</si>
  <si>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</si>
  <si>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</si>
  <si>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</si>
  <si>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</si>
  <si>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</si>
  <si>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</si>
  <si>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</si>
  <si>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</si>
  <si>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</si>
  <si>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</si>
  <si>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</si>
  <si>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</si>
  <si>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</si>
  <si>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</si>
  <si>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</si>
  <si>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</si>
  <si>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</si>
  <si>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</si>
  <si>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</si>
  <si>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</si>
  <si>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</si>
  <si>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</si>
  <si>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</si>
  <si>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</si>
  <si>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</si>
  <si>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</si>
  <si>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</si>
  <si>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</si>
  <si>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</si>
  <si>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</si>
  <si>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</si>
  <si>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</si>
  <si>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</si>
  <si>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</si>
  <si>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</si>
  <si>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</si>
  <si>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</si>
  <si>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</si>
  <si>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</si>
  <si>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</si>
  <si>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</si>
  <si>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</si>
  <si>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</si>
  <si>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</si>
  <si>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</si>
  <si>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</si>
  <si>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</si>
  <si>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</si>
  <si>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</si>
  <si>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</si>
  <si>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</si>
  <si>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</si>
  <si>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</si>
  <si>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</si>
  <si>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</si>
  <si>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</si>
  <si>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</si>
  <si>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</si>
  <si>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</si>
  <si>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</si>
  <si>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</si>
  <si>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</si>
  <si>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</si>
  <si>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</si>
  <si>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</si>
  <si>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</si>
  <si>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</si>
  <si>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</si>
  <si>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</si>
  <si>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</si>
  <si>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</si>
  <si>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</si>
  <si>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</si>
  <si>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</si>
  <si>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</si>
  <si>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</si>
  <si>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</si>
  <si>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</si>
  <si>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</si>
  <si>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</si>
  <si>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</si>
  <si>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</si>
  <si>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</si>
  <si>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</si>
  <si>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</si>
  <si>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</si>
  <si>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</si>
  <si>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</si>
  <si>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</si>
  <si>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</si>
  <si>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</si>
  <si>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</si>
  <si>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</si>
  <si>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</si>
  <si>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</si>
  <si>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</si>
  <si>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</si>
  <si>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</si>
  <si>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</si>
  <si>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</si>
  <si>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</si>
  <si>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</si>
  <si>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</si>
  <si>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</si>
  <si>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</si>
  <si>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</si>
  <si>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</si>
  <si>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</si>
  <si>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</si>
  <si>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</si>
  <si>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</si>
  <si>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</si>
  <si>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</si>
  <si>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</si>
  <si>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</si>
  <si>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</si>
  <si>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</si>
  <si>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</si>
  <si>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</si>
  <si>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</si>
  <si>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</si>
  <si>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</si>
  <si>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</si>
  <si>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</si>
  <si>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</si>
  <si>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</si>
  <si>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</si>
  <si>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</si>
  <si>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</si>
  <si>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</si>
  <si>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</si>
  <si>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</si>
  <si>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</si>
  <si>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</si>
  <si>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</si>
  <si>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</si>
  <si>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</si>
  <si>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</si>
  <si>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</si>
  <si>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</si>
  <si>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</si>
  <si>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</si>
  <si>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</si>
  <si>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</si>
  <si>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</si>
  <si>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</si>
  <si>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</si>
  <si>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</si>
  <si>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</si>
  <si>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</si>
  <si>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</si>
  <si>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</si>
  <si>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</si>
  <si>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</si>
  <si>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</si>
  <si>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</si>
  <si>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</si>
  <si>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</si>
  <si>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</si>
  <si>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</si>
  <si>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</si>
  <si>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</si>
  <si>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</si>
  <si>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</si>
  <si>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</si>
  <si>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</si>
  <si>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</si>
  <si>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</si>
  <si>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</si>
  <si>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</si>
  <si>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</si>
  <si>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</si>
  <si>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</si>
  <si>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</si>
  <si>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</si>
  <si>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</si>
  <si>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</si>
  <si>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</si>
  <si>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</si>
  <si>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</si>
  <si>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</si>
  <si>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</si>
  <si>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</si>
  <si>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</si>
  <si>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</si>
  <si>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</si>
  <si>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</si>
  <si>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</si>
  <si>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</si>
  <si>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</si>
  <si>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</si>
  <si>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</si>
  <si>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</si>
  <si>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</si>
  <si>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</si>
  <si>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</si>
  <si>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</si>
  <si>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</si>
  <si>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</si>
  <si>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</si>
  <si>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</si>
  <si>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</si>
  <si>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</si>
  <si>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</si>
  <si>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</si>
  <si>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</si>
  <si>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</si>
  <si>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</si>
  <si>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</si>
  <si>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</si>
  <si>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</si>
  <si>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</si>
  <si>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</si>
  <si>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</si>
  <si>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</si>
  <si>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</si>
  <si>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</si>
  <si>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</si>
  <si>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</si>
  <si>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</si>
  <si>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</si>
  <si>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</si>
  <si>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</si>
  <si>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</si>
  <si>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</si>
  <si>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</si>
  <si>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</si>
  <si>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</si>
  <si>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</si>
  <si>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</si>
  <si>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</si>
  <si>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</si>
  <si>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</si>
  <si>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</si>
  <si>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</si>
  <si>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</si>
  <si>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</si>
  <si>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</si>
  <si>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</si>
  <si>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</si>
  <si>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</si>
  <si>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</si>
  <si>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</si>
  <si>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</si>
  <si>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</si>
  <si>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</si>
  <si>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</si>
  <si>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</si>
  <si>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</si>
  <si>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</si>
  <si>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</si>
  <si>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</si>
  <si>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</si>
  <si>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</si>
  <si>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</si>
  <si>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</si>
  <si>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</si>
  <si>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</si>
  <si>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</si>
  <si>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</si>
  <si>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</si>
  <si>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</si>
  <si>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</si>
  <si>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</si>
  <si>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</si>
  <si>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</si>
  <si>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</si>
  <si>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</si>
  <si>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</si>
  <si>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</si>
  <si>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</si>
  <si>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</si>
  <si>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</si>
  <si>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</si>
  <si>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</si>
  <si>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</si>
  <si>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</si>
  <si>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</si>
  <si>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</si>
  <si>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</si>
  <si>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</si>
  <si>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</si>
  <si>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</si>
  <si>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</si>
  <si>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</si>
  <si>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</si>
  <si>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</si>
  <si>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</si>
  <si>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</si>
  <si>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</si>
  <si>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</si>
  <si>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</si>
  <si>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</si>
  <si>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</si>
  <si>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</si>
  <si>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</si>
  <si>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</si>
  <si>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</si>
  <si>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</si>
  <si>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</si>
  <si>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</si>
  <si>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</si>
  <si>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</si>
  <si>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</si>
  <si>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</si>
  <si>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</si>
  <si>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</si>
  <si>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</si>
  <si>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</si>
  <si>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</si>
  <si>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</si>
  <si>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</si>
  <si>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</si>
  <si>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</si>
  <si>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</si>
  <si>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</si>
  <si>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</si>
  <si>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</si>
  <si>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</si>
  <si>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</si>
  <si>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</si>
  <si>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</si>
  <si>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</si>
  <si>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</si>
  <si>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</si>
  <si>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</si>
  <si>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</si>
  <si>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</si>
  <si>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</si>
  <si>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</si>
  <si>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</si>
  <si>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</si>
  <si>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</si>
  <si>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</si>
  <si>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</si>
  <si>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</si>
  <si>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</si>
  <si>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</si>
  <si>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</si>
  <si>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</si>
  <si>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</si>
  <si>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</si>
  <si>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</si>
  <si>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</si>
  <si>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</si>
  <si>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</si>
  <si>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</si>
  <si>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</si>
  <si>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</si>
  <si>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</si>
  <si>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</si>
  <si>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</si>
  <si>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</si>
  <si>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</si>
  <si>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</si>
  <si>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</si>
  <si>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</si>
  <si>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</si>
  <si>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</si>
  <si>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</si>
  <si>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</si>
  <si>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</si>
  <si>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</si>
  <si>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</si>
  <si>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</si>
  <si>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</si>
  <si>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</si>
  <si>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</si>
  <si>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</si>
  <si>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</si>
  <si>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</si>
  <si>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</si>
  <si>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</si>
  <si>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</si>
  <si>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</si>
  <si>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</si>
  <si>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</si>
  <si>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</si>
  <si>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</si>
  <si>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</si>
  <si>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</si>
  <si>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</si>
  <si>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</si>
  <si>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</si>
  <si>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</si>
  <si>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</si>
  <si>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</si>
  <si>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</si>
  <si>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</si>
  <si>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</si>
  <si>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</si>
  <si>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</si>
  <si>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</si>
  <si>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</si>
  <si>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</si>
  <si>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</si>
  <si>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</si>
  <si>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</si>
  <si>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</si>
  <si>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</si>
  <si>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</si>
  <si>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</si>
  <si>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</si>
  <si>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</si>
  <si>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</si>
  <si>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</si>
  <si>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</si>
  <si>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</si>
  <si>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</si>
  <si>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</si>
  <si>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</si>
  <si>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</si>
  <si>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</si>
  <si>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</si>
  <si>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</si>
  <si>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</si>
  <si>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</si>
  <si>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</si>
  <si>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</si>
  <si>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</si>
  <si>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</si>
  <si>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</si>
  <si>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</si>
  <si>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</si>
  <si>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</si>
  <si>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</si>
  <si>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</si>
  <si>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</si>
  <si>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</si>
  <si>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</si>
  <si>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</si>
  <si>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</si>
  <si>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</si>
  <si>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</si>
  <si>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</si>
  <si>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</si>
  <si>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</si>
  <si>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</si>
  <si>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</si>
  <si>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</si>
  <si>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</si>
  <si>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</si>
  <si>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</si>
  <si>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</si>
  <si>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</si>
  <si>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</si>
  <si>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</si>
  <si>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</si>
  <si>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</si>
  <si>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</si>
  <si>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</si>
  <si>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</si>
  <si>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</si>
  <si>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</si>
  <si>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</si>
  <si>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</si>
  <si>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</si>
  <si>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</si>
  <si>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</si>
  <si>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</si>
  <si>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</si>
  <si>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</si>
  <si>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</si>
  <si>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</si>
  <si>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</si>
  <si>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</si>
  <si>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</si>
  <si>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</si>
  <si>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</si>
  <si>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</si>
  <si>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</si>
  <si>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</si>
  <si>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</si>
  <si>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</si>
  <si>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</si>
  <si>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</si>
  <si>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</si>
  <si>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</si>
  <si>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</si>
  <si>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</si>
  <si>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</si>
  <si>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</si>
  <si>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</si>
  <si>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</si>
  <si>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</si>
  <si>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</si>
  <si>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</si>
  <si>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</si>
  <si>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</si>
  <si>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</si>
  <si>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</si>
  <si>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</si>
  <si>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</si>
  <si>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</si>
  <si>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</si>
  <si>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</si>
  <si>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</si>
  <si>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</si>
  <si>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</si>
  <si>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</si>
  <si>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</si>
  <si>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</si>
  <si>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</si>
  <si>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</si>
  <si>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</si>
  <si>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</si>
  <si>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</si>
  <si>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</si>
  <si>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</si>
  <si>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</si>
  <si>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</si>
  <si>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</si>
  <si>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</si>
  <si>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</si>
  <si>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</si>
  <si>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</si>
  <si>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</si>
  <si>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</si>
  <si>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</si>
  <si>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</si>
  <si>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</si>
  <si>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</si>
  <si>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</si>
  <si>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</si>
  <si>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</si>
  <si>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</si>
  <si>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</si>
  <si>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</si>
  <si>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</si>
  <si>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</si>
  <si>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</si>
  <si>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</si>
  <si>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</si>
  <si>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</si>
  <si>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</si>
  <si>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</si>
  <si>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</si>
  <si>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</si>
  <si>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</si>
  <si>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</si>
  <si>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</si>
  <si>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</si>
  <si>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</si>
  <si>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</si>
  <si>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</si>
  <si>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</si>
  <si>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</si>
  <si>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</si>
  <si>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</si>
  <si>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</si>
  <si>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</si>
  <si>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</si>
  <si>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</si>
  <si>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</si>
  <si>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</si>
  <si>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</si>
  <si>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</si>
  <si>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</si>
  <si>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</si>
  <si>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</si>
  <si>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</si>
  <si>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</si>
  <si>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</si>
  <si>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</si>
  <si>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</si>
  <si>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</si>
  <si>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</si>
  <si>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</si>
  <si>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</si>
  <si>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</si>
  <si>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</si>
  <si>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</si>
  <si>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</si>
  <si>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</si>
  <si>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</si>
  <si>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</si>
  <si>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</si>
  <si>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</si>
  <si>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</si>
  <si>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</si>
  <si>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</si>
  <si>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</si>
  <si>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</si>
  <si>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</si>
  <si>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</si>
  <si>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</si>
  <si>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</si>
  <si>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</si>
  <si>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</si>
  <si>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</si>
  <si>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</si>
  <si>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</si>
  <si>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</si>
  <si>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</si>
  <si>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</si>
  <si>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</si>
  <si>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</si>
  <si>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</si>
  <si>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</si>
  <si>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</si>
  <si>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</si>
  <si>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</si>
  <si>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</si>
  <si>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</si>
  <si>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</si>
  <si>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</si>
  <si>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</si>
  <si>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</si>
  <si>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</si>
  <si>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</si>
  <si>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</si>
  <si>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</si>
  <si>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</si>
  <si>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</si>
  <si>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</si>
  <si>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</si>
  <si>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</si>
  <si>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</si>
  <si>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</si>
  <si>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</si>
  <si>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</si>
  <si>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</si>
  <si>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</si>
  <si>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</si>
  <si>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</si>
  <si>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</si>
  <si>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</si>
  <si>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</si>
  <si>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</si>
  <si>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</si>
  <si>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</si>
  <si>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</si>
  <si>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</si>
  <si>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</si>
  <si>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</si>
  <si>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</si>
  <si>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</si>
  <si>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</si>
  <si>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</si>
  <si>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</si>
  <si>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</si>
  <si>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</si>
  <si>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</si>
  <si>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</si>
  <si>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</si>
  <si>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</si>
  <si>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</si>
  <si>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</si>
  <si>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</si>
  <si>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</si>
  <si>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</si>
  <si>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</si>
  <si>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</si>
  <si>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</si>
  <si>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</si>
  <si>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</si>
  <si>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</si>
  <si>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</si>
  <si>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</si>
  <si>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</si>
  <si>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</si>
  <si>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</si>
  <si>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</si>
  <si>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</si>
  <si>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</si>
  <si>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</si>
  <si>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</si>
  <si>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</si>
  <si>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</si>
  <si>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</si>
  <si>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</si>
  <si>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</si>
  <si>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</si>
  <si>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</si>
  <si>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</si>
  <si>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</si>
  <si>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</si>
  <si>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</si>
  <si>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</si>
  <si>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</si>
  <si>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</si>
  <si>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</si>
  <si>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</si>
  <si>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</si>
  <si>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</si>
  <si>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</si>
  <si>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</si>
  <si>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</si>
  <si>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</si>
  <si>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</si>
  <si>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</si>
  <si>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</si>
  <si>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</si>
  <si>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</si>
  <si>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</si>
  <si>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</si>
  <si>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</si>
  <si>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</si>
  <si>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</si>
  <si>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</si>
  <si>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</si>
  <si>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</si>
  <si>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</si>
  <si>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</si>
  <si>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</si>
  <si>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</si>
  <si>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</si>
  <si>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</si>
  <si>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</si>
  <si>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</si>
  <si>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</si>
  <si>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</si>
  <si>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</si>
  <si>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</si>
  <si>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</si>
  <si>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</si>
  <si>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</si>
  <si>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</si>
  <si>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</si>
  <si>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</si>
  <si>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</si>
  <si>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</si>
  <si>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</si>
  <si>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</si>
  <si>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</si>
  <si>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</si>
  <si>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</si>
  <si>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</si>
  <si>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</si>
  <si>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</si>
  <si>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</si>
  <si>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</si>
  <si>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</si>
  <si>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</si>
  <si>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</si>
  <si>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</si>
  <si>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</si>
  <si>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</si>
  <si>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</si>
  <si>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</si>
  <si>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</si>
  <si>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</si>
  <si>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</si>
  <si>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</si>
  <si>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</si>
  <si>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</si>
  <si>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</si>
  <si>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</si>
  <si>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</si>
  <si>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</si>
  <si>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</si>
  <si>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</si>
  <si>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</si>
  <si>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</si>
  <si>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</si>
  <si>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</si>
  <si>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</si>
  <si>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</si>
  <si>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</si>
  <si>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</si>
  <si>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</si>
  <si>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</si>
  <si>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</si>
  <si>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</si>
  <si>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</si>
  <si>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</si>
  <si>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</si>
  <si>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</si>
  <si>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</si>
  <si>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</si>
  <si>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</si>
  <si>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</si>
  <si>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</si>
  <si>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</si>
  <si>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</si>
  <si>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</si>
  <si>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</si>
  <si>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</si>
  <si>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</si>
  <si>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</si>
  <si>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</si>
  <si>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</si>
  <si>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</si>
  <si>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</si>
  <si>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</si>
  <si>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</si>
  <si>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</si>
  <si>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</si>
  <si>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</si>
  <si>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</si>
  <si>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</si>
  <si>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</si>
  <si>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</si>
  <si>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</si>
  <si>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</si>
  <si>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</si>
  <si>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</si>
  <si>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</si>
  <si>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</si>
  <si>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</si>
  <si>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</si>
  <si>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</si>
  <si>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</si>
  <si>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</si>
  <si>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</si>
  <si>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</si>
  <si>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</si>
  <si>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</si>
  <si>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</si>
  <si>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</si>
  <si>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</si>
  <si>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</si>
  <si>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</si>
  <si>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</si>
  <si>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</si>
  <si>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</si>
  <si>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</si>
  <si>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</si>
  <si>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</si>
  <si>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</si>
  <si>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</si>
  <si>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</si>
  <si>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</si>
  <si>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</si>
  <si>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</si>
  <si>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</si>
  <si>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</si>
  <si>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</si>
  <si>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</si>
  <si>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</si>
  <si>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</si>
  <si>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</si>
  <si>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</si>
  <si>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</si>
  <si>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</si>
  <si>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</si>
  <si>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</si>
  <si>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</si>
  <si>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</si>
  <si>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</si>
  <si>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</si>
  <si>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</si>
  <si>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</si>
  <si>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</si>
  <si>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</si>
  <si>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</si>
  <si>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</si>
  <si>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</si>
  <si>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</si>
  <si>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</si>
  <si>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</si>
  <si>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</si>
  <si>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</si>
  <si>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</si>
  <si>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</si>
  <si>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</si>
  <si>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</si>
  <si>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</si>
  <si>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</si>
  <si>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</si>
  <si>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</si>
  <si>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</si>
  <si>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</si>
  <si>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</si>
  <si>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</si>
  <si>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</si>
  <si>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</si>
  <si>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</si>
  <si>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</si>
  <si>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</si>
  <si>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</si>
  <si>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</si>
  <si>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</si>
  <si>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</si>
  <si>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</si>
  <si>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</si>
  <si>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</si>
  <si>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</si>
  <si>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</si>
  <si>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</si>
  <si>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</si>
  <si>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</si>
  <si>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</si>
  <si>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</si>
  <si>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</si>
  <si>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</si>
  <si>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</si>
  <si>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</si>
  <si>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</si>
  <si>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</si>
  <si>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</si>
  <si>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</si>
  <si>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</si>
  <si>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</si>
  <si>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</si>
  <si>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</si>
  <si>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</si>
  <si>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</si>
  <si>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</si>
  <si>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</si>
  <si>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</si>
  <si>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</si>
  <si>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</si>
  <si>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</si>
  <si>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</si>
  <si>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</si>
  <si>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</si>
  <si>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</si>
  <si>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</si>
  <si>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</si>
  <si>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</si>
  <si>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</si>
  <si>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</si>
  <si>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</si>
  <si>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</si>
  <si>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</si>
  <si>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</si>
  <si>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</si>
  <si>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</si>
  <si>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</si>
  <si>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</si>
  <si>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</si>
  <si>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</si>
  <si>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</si>
  <si>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</si>
  <si>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</si>
  <si>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</si>
  <si>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</si>
  <si>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</si>
  <si>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</si>
  <si>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</si>
  <si>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</si>
  <si>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</si>
  <si>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</si>
  <si>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</si>
  <si>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</si>
  <si>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</si>
  <si>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</si>
  <si>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</si>
  <si>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</si>
  <si>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</si>
  <si>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</si>
  <si>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</si>
  <si>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</si>
  <si>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</si>
  <si>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</si>
  <si>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</si>
  <si>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</si>
  <si>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</si>
  <si>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</si>
  <si>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</si>
  <si>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</si>
  <si>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</si>
  <si>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</si>
  <si>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</si>
  <si>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</si>
  <si>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</si>
  <si>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</si>
  <si>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</si>
  <si>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</si>
  <si>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</si>
  <si>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</si>
  <si>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</si>
  <si>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</si>
  <si>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</si>
  <si>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</si>
  <si>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</si>
  <si>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</si>
  <si>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</si>
  <si>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</si>
  <si>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</si>
  <si>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</si>
  <si>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</si>
  <si>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</si>
  <si>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</si>
  <si>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</si>
  <si>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</si>
  <si>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</si>
  <si>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</si>
  <si>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</si>
  <si>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</si>
  <si>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</si>
  <si>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</si>
  <si>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</si>
  <si>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</si>
  <si>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</si>
  <si>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</si>
  <si>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</si>
  <si>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</si>
  <si>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</si>
  <si>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</si>
  <si>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</si>
  <si>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</si>
  <si>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</si>
  <si>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</si>
  <si>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</si>
  <si>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</si>
  <si>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</si>
  <si>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</si>
  <si>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</si>
  <si>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</si>
  <si>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</si>
  <si>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</si>
  <si>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</si>
  <si>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</si>
  <si>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</si>
  <si>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</si>
  <si>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</si>
  <si>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</si>
  <si>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</si>
  <si>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</si>
  <si>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</si>
  <si>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</si>
  <si>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</si>
  <si>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</si>
  <si>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</si>
  <si>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</si>
  <si>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</si>
  <si>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</si>
  <si>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</si>
  <si>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</si>
  <si>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</si>
  <si>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</si>
  <si>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</si>
  <si>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</si>
  <si>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</si>
  <si>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</si>
  <si>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</si>
  <si>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</si>
  <si>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</si>
  <si>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</si>
  <si>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</si>
  <si>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</si>
  <si>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</si>
  <si>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</si>
  <si>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</si>
  <si>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</si>
  <si>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</si>
  <si>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</si>
  <si>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</si>
  <si>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</si>
  <si>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</si>
  <si>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</si>
  <si>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</si>
  <si>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</si>
  <si>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</si>
  <si>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</si>
  <si>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</si>
  <si>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</si>
  <si>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</si>
  <si>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</si>
  <si>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</si>
  <si>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</si>
  <si>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</si>
  <si>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</si>
  <si>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</si>
  <si>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</si>
  <si>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</si>
  <si>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</si>
  <si>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</si>
  <si>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</si>
  <si>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</si>
  <si>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</si>
  <si>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</si>
  <si>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</si>
  <si>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</si>
  <si>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</si>
  <si>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</si>
  <si>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</si>
  <si>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</si>
  <si>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</si>
  <si>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</si>
  <si>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</si>
  <si>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</si>
  <si>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</si>
  <si>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</si>
  <si>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</si>
  <si>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</si>
  <si>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</si>
  <si>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</si>
  <si>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</si>
  <si>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</si>
  <si>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</si>
  <si>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</si>
  <si>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</si>
  <si>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</si>
  <si>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</si>
  <si>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</si>
  <si>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</si>
  <si>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</si>
  <si>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</si>
  <si>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</si>
  <si>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</si>
  <si>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</si>
  <si>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</si>
  <si>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</si>
  <si>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</si>
  <si>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</si>
  <si>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</si>
  <si>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</si>
  <si>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</si>
  <si>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</si>
  <si>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</si>
  <si>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</si>
  <si>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</si>
  <si>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</si>
  <si>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</si>
  <si>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</si>
  <si>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</si>
  <si>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</si>
  <si>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</si>
  <si>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</si>
  <si>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</si>
  <si>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</si>
  <si>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</si>
  <si>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</si>
  <si>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</si>
  <si>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</si>
  <si>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</si>
  <si>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</si>
  <si>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</si>
  <si>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</si>
  <si>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</si>
  <si>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</si>
  <si>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</si>
  <si>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</si>
  <si>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</si>
  <si>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</si>
  <si>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</si>
  <si>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</si>
  <si>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</si>
  <si>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</si>
  <si>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</si>
  <si>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</si>
  <si>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</si>
  <si>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</si>
  <si>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</si>
  <si>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</si>
  <si>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</si>
  <si>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</si>
  <si>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</si>
  <si>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</si>
  <si>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</si>
  <si>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</si>
  <si>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</si>
  <si>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</si>
  <si>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</si>
  <si>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</si>
  <si>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</si>
  <si>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</si>
  <si>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</si>
  <si>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</si>
  <si>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</si>
  <si>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</si>
  <si>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</si>
  <si>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</si>
  <si>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</si>
  <si>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</si>
  <si>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</si>
  <si>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</si>
  <si>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</si>
  <si>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</si>
  <si>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</si>
  <si>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</si>
  <si>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</si>
  <si>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</si>
  <si>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</si>
  <si>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</si>
  <si>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</si>
  <si>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</si>
  <si>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</si>
  <si>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</si>
  <si>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</si>
  <si>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</si>
  <si>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</si>
  <si>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</si>
  <si>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</si>
  <si>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</si>
  <si>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</si>
  <si>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</si>
  <si>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</si>
  <si>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</si>
  <si>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</si>
  <si>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</si>
  <si>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</si>
  <si>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</si>
  <si>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</si>
  <si>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</si>
  <si>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</si>
  <si>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</si>
  <si>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</si>
  <si>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</si>
  <si>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</si>
  <si>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</si>
  <si>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</si>
  <si>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</si>
  <si>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</si>
  <si>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</si>
  <si>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</si>
  <si>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</si>
  <si>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</si>
  <si>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</si>
  <si>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</si>
  <si>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</si>
  <si>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</si>
  <si>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</si>
  <si>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</si>
  <si>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</si>
  <si>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</si>
  <si>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</si>
  <si>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</si>
  <si>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</si>
  <si>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</si>
  <si>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</si>
  <si>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</si>
  <si>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</si>
  <si>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</si>
  <si>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</si>
  <si>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</si>
  <si>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</si>
  <si>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</si>
  <si>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</si>
  <si>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</si>
  <si>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</si>
  <si>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</si>
  <si>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</si>
  <si>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</si>
  <si>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</si>
  <si>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</si>
  <si>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</si>
  <si>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</si>
  <si>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</si>
  <si>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</si>
  <si>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</si>
  <si>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</si>
  <si>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</si>
  <si>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</si>
  <si>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</si>
  <si>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</si>
  <si>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</si>
  <si>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</si>
  <si>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</si>
  <si>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</si>
  <si>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</si>
  <si>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</si>
  <si>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</si>
  <si>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</si>
  <si>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</si>
  <si>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</si>
  <si>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</si>
  <si>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</si>
  <si>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</si>
  <si>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</si>
  <si>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</si>
  <si>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</si>
  <si>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</si>
  <si>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</si>
  <si>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</si>
  <si>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</si>
  <si>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</si>
  <si>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</si>
  <si>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</si>
  <si>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</si>
  <si>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</si>
  <si>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</si>
  <si>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</si>
  <si>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</si>
  <si>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</si>
  <si>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</si>
  <si>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</si>
  <si>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</si>
  <si>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</si>
  <si>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</si>
  <si>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</si>
  <si>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</si>
  <si>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</si>
  <si>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</si>
  <si>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</si>
  <si>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</si>
  <si>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</si>
  <si>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</si>
  <si>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</si>
  <si>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</si>
  <si>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</si>
  <si>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</si>
  <si>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</si>
  <si>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</si>
  <si>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</si>
  <si>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</si>
  <si>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</si>
  <si>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</si>
  <si>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</si>
  <si>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</si>
  <si>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</si>
  <si>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</si>
  <si>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</si>
  <si>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</si>
  <si>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</si>
  <si>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</si>
  <si>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</si>
  <si>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</si>
  <si>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</si>
  <si>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</si>
  <si>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</si>
  <si>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</si>
  <si>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</si>
  <si>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</si>
  <si>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</si>
  <si>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</si>
  <si>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</si>
  <si>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</si>
  <si>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</si>
  <si>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</si>
  <si>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</si>
  <si>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</si>
  <si>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</si>
  <si>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</si>
  <si>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</si>
  <si>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</si>
  <si>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</si>
  <si>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</si>
  <si>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</si>
  <si>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</si>
  <si>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</si>
  <si>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</si>
  <si>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</si>
  <si>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</si>
  <si>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</si>
  <si>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</si>
  <si>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</si>
  <si>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</si>
  <si>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</si>
  <si>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</si>
  <si>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</si>
  <si>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</si>
  <si>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</si>
  <si>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</si>
  <si>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</si>
  <si>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</si>
  <si>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</si>
  <si>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</si>
  <si>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</si>
  <si>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</si>
  <si>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</si>
  <si>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</si>
  <si>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</si>
  <si>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</si>
  <si>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</si>
  <si>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</si>
  <si>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</si>
  <si>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</si>
  <si>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</si>
  <si>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</si>
  <si>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</si>
  <si>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</si>
  <si>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</si>
  <si>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</si>
  <si>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</si>
  <si>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</si>
  <si>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</si>
  <si>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</si>
  <si>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</si>
  <si>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</si>
  <si>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</si>
  <si>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</si>
  <si>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</si>
  <si>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</si>
  <si>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</si>
  <si>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</si>
  <si>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</si>
  <si>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</si>
  <si>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</si>
  <si>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</si>
  <si>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</si>
  <si>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</si>
  <si>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</si>
  <si>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</si>
  <si>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</si>
  <si>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</si>
  <si>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</si>
  <si>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</si>
  <si>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</si>
  <si>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</si>
  <si>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</si>
  <si>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</si>
  <si>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</si>
  <si>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</si>
  <si>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</si>
  <si>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</si>
  <si>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</si>
  <si>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</si>
  <si>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</si>
  <si>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</si>
  <si>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</si>
  <si>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</si>
  <si>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</si>
  <si>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</si>
  <si>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</si>
  <si>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</si>
  <si>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</si>
  <si>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</si>
  <si>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</si>
  <si>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</si>
  <si>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</si>
  <si>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</si>
  <si>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</si>
  <si>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</si>
  <si>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</si>
  <si>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</si>
  <si>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</si>
  <si>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</si>
  <si>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</si>
  <si>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</si>
  <si>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</si>
  <si>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</si>
  <si>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</si>
  <si>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</si>
  <si>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</si>
  <si>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</si>
  <si>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</si>
  <si>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</si>
  <si>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</si>
  <si>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</si>
  <si>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</si>
  <si>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</si>
  <si>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</si>
  <si>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</si>
  <si>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</si>
  <si>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</si>
  <si>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</si>
  <si>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</si>
  <si>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</si>
  <si>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</si>
  <si>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</si>
  <si>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</si>
  <si>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</si>
  <si>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</si>
  <si>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</si>
  <si>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</si>
  <si>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</si>
  <si>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</si>
  <si>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</si>
  <si>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</si>
  <si>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</si>
  <si>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</si>
  <si>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</si>
  <si>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</si>
  <si>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</si>
  <si>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</si>
  <si>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</si>
  <si>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</si>
  <si>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</si>
  <si>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</si>
  <si>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</si>
  <si>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</si>
  <si>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</si>
  <si>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</si>
  <si>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</si>
  <si>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</si>
  <si>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</si>
  <si>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</si>
  <si>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</si>
  <si>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</si>
  <si>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</si>
  <si>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</si>
  <si>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</si>
  <si>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</si>
  <si>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</si>
  <si>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</si>
  <si>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</si>
  <si>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</si>
  <si>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</si>
  <si>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</si>
  <si>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</si>
  <si>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</si>
  <si>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</si>
  <si>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</si>
  <si>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</si>
  <si>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</si>
  <si>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</si>
  <si>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</si>
  <si>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</si>
  <si>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</si>
  <si>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</si>
  <si>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</si>
  <si>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</si>
  <si>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</si>
  <si>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</si>
  <si>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</si>
  <si>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</si>
  <si>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</si>
  <si>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</si>
  <si>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</si>
  <si>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</si>
  <si>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</si>
  <si>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</si>
  <si>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</si>
  <si>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</si>
  <si>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</si>
  <si>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</si>
  <si>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</si>
  <si>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</si>
  <si>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</si>
  <si>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</si>
  <si>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</si>
  <si>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</si>
  <si>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</si>
  <si>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</si>
  <si>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</si>
  <si>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</si>
  <si>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</si>
  <si>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</si>
  <si>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</si>
  <si>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</si>
  <si>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</si>
  <si>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</si>
  <si>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</si>
  <si>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</si>
  <si>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</si>
  <si>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</si>
  <si>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</si>
  <si>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</si>
  <si>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</si>
  <si>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</si>
  <si>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</si>
  <si>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</si>
  <si>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</si>
  <si>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</si>
  <si>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</si>
  <si>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</si>
  <si>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</si>
  <si>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</si>
  <si>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</si>
  <si>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</si>
  <si>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</si>
  <si>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</si>
  <si>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</si>
  <si>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</si>
  <si>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</si>
  <si>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</si>
  <si>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</si>
  <si>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</si>
  <si>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</si>
  <si>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</si>
  <si>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</si>
  <si>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</si>
  <si>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</si>
  <si>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</si>
  <si>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</si>
  <si>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</si>
  <si>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</si>
  <si>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</si>
  <si>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</si>
  <si>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</si>
  <si>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</si>
  <si>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</si>
  <si>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</si>
  <si>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</si>
  <si>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</si>
  <si>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</si>
  <si>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</si>
  <si>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</si>
  <si>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</si>
  <si>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</si>
  <si>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</si>
  <si>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</si>
  <si>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</si>
  <si>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</si>
  <si>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</si>
  <si>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</si>
  <si>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</si>
  <si>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</si>
  <si>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</si>
  <si>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</si>
  <si>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</si>
  <si>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</si>
  <si>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</si>
  <si>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</si>
  <si>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</si>
  <si>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</si>
  <si>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</si>
  <si>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</si>
  <si>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</si>
  <si>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</si>
  <si>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</si>
  <si>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</si>
  <si>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</si>
  <si>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</si>
  <si>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</si>
  <si>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</si>
  <si>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</si>
  <si>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</si>
  <si>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</si>
  <si>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</si>
  <si>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</si>
  <si>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</si>
  <si>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</si>
  <si>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</si>
  <si>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</si>
  <si>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</si>
  <si>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</si>
  <si>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</si>
  <si>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</si>
  <si>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</si>
  <si>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</si>
  <si>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</si>
  <si>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</si>
  <si>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</si>
  <si>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</si>
  <si>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</si>
  <si>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</si>
  <si>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</si>
  <si>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</si>
  <si>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</si>
  <si>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</si>
  <si>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</si>
  <si>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</si>
  <si>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</si>
  <si>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</si>
  <si>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</si>
  <si>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</si>
  <si>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</si>
  <si>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</si>
  <si>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</si>
  <si>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</si>
  <si>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</si>
  <si>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</si>
  <si>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</si>
  <si>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</si>
  <si>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</si>
  <si>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</si>
  <si>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</si>
  <si>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</si>
  <si>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</si>
  <si>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</si>
  <si>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</si>
  <si>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</si>
  <si>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</si>
  <si>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</si>
  <si>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</si>
  <si>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</si>
  <si>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</si>
  <si>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</si>
  <si>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</si>
  <si>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</si>
  <si>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</si>
  <si>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</si>
  <si>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</si>
  <si>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</si>
  <si>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</si>
  <si>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</si>
  <si>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</si>
  <si>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</si>
  <si>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</si>
  <si>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</si>
  <si>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</si>
  <si>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</si>
  <si>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</si>
  <si>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</si>
  <si>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</si>
  <si>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</si>
  <si>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</si>
  <si>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</si>
  <si>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</si>
  <si>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</si>
  <si>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</si>
  <si>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</si>
  <si>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</si>
  <si>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</si>
  <si>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</si>
  <si>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</si>
  <si>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</si>
  <si>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</si>
  <si>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</si>
  <si>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</si>
  <si>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</si>
  <si>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</si>
  <si>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</si>
  <si>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</si>
  <si>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</si>
  <si>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</si>
  <si>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</si>
  <si>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</si>
  <si>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</si>
  <si>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</si>
  <si>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</si>
  <si>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</si>
  <si>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</si>
  <si>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</si>
  <si>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</si>
  <si>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</si>
  <si>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</si>
  <si>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</si>
  <si>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</si>
  <si>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</si>
  <si>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</si>
  <si>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</si>
  <si>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</si>
  <si>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</si>
  <si>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</si>
  <si>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</si>
  <si>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</si>
  <si>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</si>
  <si>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</si>
  <si>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</si>
  <si>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</si>
  <si>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</si>
  <si>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</si>
  <si>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</si>
  <si>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</si>
  <si>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</si>
  <si>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</si>
  <si>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</si>
  <si>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</si>
  <si>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</si>
  <si>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</si>
  <si>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</si>
  <si>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</si>
  <si>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</si>
  <si>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</si>
  <si>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</si>
  <si>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</si>
  <si>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</si>
  <si>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</si>
  <si>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</si>
  <si>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</si>
  <si>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</si>
  <si>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</si>
  <si>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</si>
  <si>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</si>
  <si>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</si>
  <si>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</si>
  <si>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</si>
  <si>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</si>
  <si>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</si>
  <si>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</si>
  <si>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</si>
  <si>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</si>
  <si>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</si>
  <si>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</si>
  <si>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</si>
  <si>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</si>
  <si>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</si>
  <si>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</si>
  <si>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</si>
  <si>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</si>
  <si>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</si>
  <si>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</si>
  <si>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</si>
  <si>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</si>
  <si>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</si>
  <si>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</si>
  <si>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</si>
  <si>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</si>
  <si>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</si>
  <si>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</si>
  <si>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</si>
  <si>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</si>
  <si>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</si>
  <si>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</si>
  <si>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</si>
  <si>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</si>
  <si>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</si>
  <si>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</si>
  <si>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</si>
  <si>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</si>
  <si>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</si>
  <si>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</si>
  <si>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</si>
  <si>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</si>
  <si>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</si>
  <si>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</si>
  <si>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</si>
  <si>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</si>
  <si>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</si>
  <si>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</si>
  <si>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</si>
  <si>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</si>
  <si>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</si>
  <si>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</si>
  <si>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</si>
  <si>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</si>
  <si>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</si>
  <si>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</si>
  <si>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</si>
  <si>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</si>
  <si>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</si>
  <si>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</si>
  <si>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</si>
  <si>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</si>
  <si>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</si>
  <si>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</si>
  <si>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</si>
  <si>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</si>
  <si>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</si>
  <si>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</si>
  <si>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</si>
  <si>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</si>
  <si>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</si>
  <si>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</si>
  <si>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</si>
  <si>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</si>
  <si>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</si>
  <si>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</si>
  <si>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</si>
  <si>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</si>
  <si>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</si>
  <si>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</si>
  <si>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</si>
  <si>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</si>
  <si>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</si>
  <si>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</si>
  <si>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</si>
  <si>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</si>
  <si>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</si>
  <si>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</si>
  <si>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</si>
  <si>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</si>
  <si>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</si>
  <si>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</si>
  <si>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</si>
  <si>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</si>
  <si>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</si>
  <si>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</si>
  <si>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</si>
  <si>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</si>
  <si>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</si>
  <si>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</si>
  <si>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</si>
  <si>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</si>
  <si>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</si>
  <si>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</si>
  <si>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</si>
  <si>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</si>
  <si>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</si>
  <si>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</si>
  <si>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</si>
  <si>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</si>
  <si>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</si>
  <si>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</si>
  <si>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</si>
  <si>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</si>
  <si>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</si>
  <si>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</si>
  <si>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</si>
  <si>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</si>
  <si>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</si>
  <si>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</si>
  <si>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</si>
  <si>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</si>
  <si>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</si>
  <si>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</si>
  <si>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</si>
  <si>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</si>
  <si>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</si>
  <si>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</si>
  <si>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</si>
  <si>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</si>
  <si>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</si>
  <si>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</si>
  <si>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</si>
  <si>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</si>
  <si>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</si>
  <si>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</si>
  <si>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</si>
  <si>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</si>
  <si>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</si>
  <si>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</si>
  <si>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</si>
  <si>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</si>
  <si>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</si>
  <si>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</si>
  <si>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</si>
  <si>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</si>
  <si>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</si>
  <si>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</si>
  <si>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</si>
  <si>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</si>
  <si>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</si>
  <si>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</si>
  <si>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</si>
  <si>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</si>
  <si>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</si>
  <si>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</si>
  <si>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</si>
  <si>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</si>
  <si>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</si>
  <si>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</si>
  <si>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</si>
  <si>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</si>
  <si>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</si>
  <si>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</si>
  <si>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</si>
  <si>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</si>
  <si>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</si>
  <si>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</si>
  <si>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</si>
  <si>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</si>
  <si>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</si>
  <si>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</si>
  <si>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</si>
  <si>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</si>
  <si>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</si>
  <si>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</si>
  <si>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</si>
  <si>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</si>
  <si>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</si>
  <si>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</si>
  <si>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</si>
  <si>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</si>
  <si>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</si>
  <si>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</si>
  <si>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</si>
  <si>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</si>
  <si>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</si>
  <si>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</si>
  <si>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</si>
  <si>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</si>
  <si>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</si>
  <si>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</si>
  <si>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</si>
  <si>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</si>
  <si>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</si>
  <si>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</si>
  <si>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</si>
  <si>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</si>
  <si>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</si>
  <si>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</si>
  <si>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</si>
  <si>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</si>
  <si>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</si>
  <si>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</si>
  <si>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</si>
  <si>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</si>
  <si>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</si>
  <si>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</si>
  <si>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</si>
  <si>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</si>
  <si>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</si>
  <si>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</si>
  <si>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</si>
  <si>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</si>
  <si>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</si>
  <si>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</si>
  <si>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</si>
  <si>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</si>
  <si>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</si>
  <si>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</si>
  <si>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</si>
  <si>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</si>
  <si>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</si>
  <si>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</si>
  <si>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</si>
  <si>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</si>
  <si>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</si>
  <si>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</si>
  <si>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</si>
  <si>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</si>
  <si>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</si>
  <si>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</si>
  <si>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</si>
  <si>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</si>
  <si>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</si>
  <si>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</si>
  <si>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</si>
  <si>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</si>
  <si>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</si>
  <si>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</si>
  <si>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</si>
  <si>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</si>
  <si>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</si>
  <si>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</si>
  <si>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</si>
  <si>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</si>
  <si>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</si>
  <si>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</si>
  <si>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</si>
  <si>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</si>
  <si>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</si>
  <si>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</si>
  <si>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</si>
  <si>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</si>
  <si>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</si>
  <si>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</si>
  <si>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</si>
  <si>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</si>
  <si>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</si>
  <si>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</si>
  <si>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</si>
  <si>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</si>
  <si>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</si>
  <si>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</si>
  <si>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</si>
  <si>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</si>
  <si>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</si>
  <si>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</si>
  <si>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</si>
  <si>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</si>
  <si>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</si>
  <si>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</si>
  <si>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</si>
  <si>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</si>
  <si>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</si>
  <si>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</si>
  <si>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</si>
  <si>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</si>
  <si>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</si>
  <si>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</si>
  <si>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</si>
  <si>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</si>
  <si>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</si>
  <si>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</si>
  <si>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</si>
  <si>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</si>
  <si>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</si>
  <si>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</si>
  <si>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</si>
  <si>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</si>
  <si>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</si>
  <si>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</si>
  <si>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</si>
  <si>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</si>
  <si>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</si>
  <si>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</si>
  <si>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</si>
  <si>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</si>
  <si>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</si>
  <si>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</si>
  <si>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</si>
  <si>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</si>
  <si>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</si>
  <si>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</si>
  <si>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</si>
  <si>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</si>
  <si>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</si>
  <si>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</si>
  <si>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</si>
  <si>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</si>
  <si>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</si>
  <si>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</si>
  <si>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</si>
  <si>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</si>
  <si>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</si>
  <si>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</si>
  <si>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</si>
  <si>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</si>
  <si>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</si>
  <si>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</si>
  <si>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</si>
  <si>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</si>
  <si>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</si>
  <si>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</si>
  <si>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</si>
  <si>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</si>
  <si>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</si>
  <si>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</si>
  <si>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</si>
  <si>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</si>
  <si>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</si>
  <si>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</si>
  <si>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</si>
  <si>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</si>
  <si>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</si>
  <si>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</si>
  <si>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</si>
  <si>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</si>
  <si>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</si>
  <si>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</si>
  <si>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</si>
  <si>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</si>
  <si>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</si>
  <si>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</si>
  <si>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</si>
  <si>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</si>
  <si>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</si>
  <si>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</si>
  <si>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</si>
  <si>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</si>
  <si>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</si>
  <si>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</si>
  <si>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</si>
  <si>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</si>
  <si>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</si>
  <si>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</si>
  <si>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</si>
  <si>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</si>
  <si>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</si>
  <si>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</si>
  <si>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</si>
  <si>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</si>
  <si>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</si>
  <si>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</si>
  <si>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</si>
  <si>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</si>
  <si>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</si>
  <si>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</si>
  <si>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</si>
  <si>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</si>
  <si>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</si>
  <si>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</si>
  <si>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</si>
  <si>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</si>
  <si>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</si>
  <si>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</si>
  <si>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</si>
  <si>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</si>
  <si>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</si>
  <si>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</si>
  <si>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</si>
  <si>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</si>
  <si>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</si>
  <si>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</si>
  <si>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</si>
  <si>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</si>
  <si>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</si>
  <si>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</si>
  <si>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</si>
  <si>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</si>
  <si>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</si>
  <si>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</si>
  <si>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</si>
  <si>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</si>
  <si>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</si>
  <si>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</si>
  <si>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</si>
  <si>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</si>
  <si>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</si>
  <si>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</si>
  <si>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</si>
  <si>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</si>
  <si>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</si>
  <si>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</si>
  <si>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</si>
  <si>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</si>
  <si>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</si>
  <si>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</si>
  <si>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</si>
  <si>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</si>
  <si>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</si>
  <si>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</si>
  <si>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</si>
  <si>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</si>
  <si>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</si>
  <si>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</si>
  <si>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</si>
  <si>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</si>
  <si>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</si>
  <si>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</si>
  <si>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</si>
  <si>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</si>
  <si>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</si>
  <si>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</si>
  <si>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</si>
  <si>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</si>
  <si>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</si>
  <si>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</si>
  <si>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</si>
  <si>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</si>
  <si>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</si>
  <si>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</si>
  <si>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</si>
  <si>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</si>
  <si>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</si>
  <si>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</si>
  <si>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</si>
  <si>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</si>
  <si>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</si>
  <si>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</si>
  <si>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</si>
  <si>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</si>
  <si>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</si>
  <si>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</si>
  <si>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</si>
  <si>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</si>
  <si>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</si>
  <si>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</si>
  <si>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</si>
  <si>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</si>
  <si>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</si>
  <si>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</si>
  <si>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</si>
  <si>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</si>
  <si>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</si>
  <si>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</si>
  <si>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</si>
  <si>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</si>
  <si>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</si>
  <si>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</si>
  <si>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</si>
  <si>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</si>
  <si>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</si>
  <si>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</si>
  <si>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</si>
  <si>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</si>
  <si>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</si>
  <si>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</si>
  <si>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</si>
  <si>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</si>
  <si>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</si>
  <si>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</si>
  <si>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</si>
  <si>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</si>
  <si>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</si>
  <si>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</si>
  <si>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</si>
  <si>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</si>
  <si>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</si>
  <si>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</si>
  <si>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</si>
  <si>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</si>
  <si>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</si>
  <si>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</si>
  <si>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</si>
  <si>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</si>
  <si>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</si>
  <si>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</si>
  <si>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</si>
  <si>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</si>
  <si>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</si>
  <si>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</si>
  <si>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</si>
  <si>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</si>
  <si>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</si>
  <si>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</si>
  <si>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</si>
  <si>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</si>
  <si>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</si>
  <si>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</si>
  <si>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</si>
  <si>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</si>
  <si>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</si>
  <si>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</si>
  <si>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</si>
  <si>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</si>
  <si>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</si>
  <si>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</si>
  <si>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</si>
  <si>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</si>
  <si>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</si>
  <si>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</si>
  <si>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</si>
  <si>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</si>
  <si>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</si>
  <si>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</si>
  <si>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</si>
  <si>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</si>
  <si>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</si>
  <si>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</si>
  <si>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</si>
  <si>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</si>
  <si>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</si>
  <si>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</si>
  <si>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</si>
  <si>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</si>
  <si>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</si>
  <si>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</si>
  <si>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</si>
  <si>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</si>
  <si>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</si>
  <si>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</si>
  <si>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</si>
  <si>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</si>
  <si>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</si>
  <si>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</si>
  <si>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</si>
  <si>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</si>
  <si>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</si>
  <si>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</si>
  <si>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</si>
  <si>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</si>
  <si>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</si>
  <si>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</si>
  <si>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</si>
  <si>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</si>
  <si>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</si>
  <si>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</si>
  <si>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</si>
  <si>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</si>
  <si>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</si>
  <si>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</si>
  <si>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</si>
  <si>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</si>
  <si>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</si>
  <si>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</si>
  <si>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</si>
  <si>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</si>
  <si>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</si>
  <si>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</si>
  <si>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</si>
  <si>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</si>
  <si>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</si>
  <si>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</si>
  <si>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</si>
  <si>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</si>
  <si>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</si>
  <si>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</si>
  <si>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</si>
  <si>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</si>
  <si>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</si>
  <si>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</si>
  <si>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</si>
  <si>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</si>
  <si>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</si>
  <si>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</si>
  <si>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</si>
  <si>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</si>
  <si>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</si>
  <si>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</si>
  <si>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</si>
  <si>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</si>
  <si>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</si>
  <si>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</si>
  <si>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</si>
  <si>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</si>
  <si>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</si>
  <si>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</si>
  <si>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</si>
  <si>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</si>
  <si>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</si>
  <si>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</si>
  <si>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</si>
  <si>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</si>
  <si>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</si>
  <si>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</si>
  <si>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</si>
  <si>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</si>
  <si>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</si>
  <si>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</si>
  <si>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</si>
  <si>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</si>
  <si>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</si>
  <si>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</si>
  <si>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</si>
  <si>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</si>
  <si>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</si>
  <si>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</si>
  <si>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</si>
  <si>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</si>
  <si>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</si>
  <si>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</si>
  <si>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</si>
  <si>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</si>
  <si>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</si>
  <si>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</si>
  <si>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</si>
  <si>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</si>
  <si>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</si>
  <si>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</si>
  <si>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</si>
  <si>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</si>
  <si>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</si>
  <si>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</si>
  <si>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</si>
  <si>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</si>
  <si>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</si>
  <si>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</si>
  <si>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</si>
  <si>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</si>
  <si>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</si>
  <si>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</si>
  <si>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</si>
  <si>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</si>
  <si>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</si>
  <si>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</si>
  <si>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</si>
  <si>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</si>
  <si>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</si>
  <si>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</si>
  <si>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</si>
  <si>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</si>
  <si>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</si>
  <si>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</si>
  <si>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</si>
  <si>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</si>
  <si>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</si>
  <si>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</si>
  <si>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</si>
  <si>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</si>
  <si>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</si>
  <si>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</si>
  <si>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</si>
  <si>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</si>
  <si>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</si>
  <si>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</si>
  <si>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</si>
  <si>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</si>
  <si>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</si>
  <si>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</si>
  <si>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</si>
  <si>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</si>
  <si>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</si>
  <si>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</si>
  <si>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</si>
  <si>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</si>
  <si>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</si>
  <si>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</si>
  <si>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</si>
  <si>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</si>
  <si>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</si>
  <si>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</si>
  <si>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</si>
  <si>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</si>
  <si>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</si>
  <si>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</si>
  <si>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</si>
  <si>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</si>
  <si>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</si>
  <si>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</si>
  <si>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</si>
  <si>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</si>
  <si>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</si>
  <si>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</si>
  <si>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</si>
  <si>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</si>
  <si>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</si>
  <si>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</si>
  <si>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</si>
  <si>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</si>
  <si>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</si>
  <si>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</si>
  <si>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</si>
  <si>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</si>
  <si>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</si>
  <si>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</si>
  <si>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</si>
  <si>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</si>
  <si>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</si>
  <si>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</si>
  <si>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</si>
  <si>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</si>
  <si>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</si>
  <si>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</si>
  <si>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</si>
  <si>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</si>
  <si>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</si>
  <si>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</si>
  <si>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</si>
  <si>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</si>
  <si>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</si>
  <si>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</si>
  <si>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</si>
  <si>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</si>
  <si>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</si>
  <si>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</si>
  <si>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</si>
  <si>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</si>
  <si>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</si>
  <si>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</si>
  <si>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</si>
  <si>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</si>
  <si>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</si>
  <si>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</si>
  <si>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</si>
  <si>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</si>
  <si>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</si>
  <si>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</si>
  <si>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</si>
  <si>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</si>
  <si>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</si>
  <si>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</si>
  <si>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</si>
  <si>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</si>
  <si>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</si>
  <si>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</si>
  <si>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</si>
  <si>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</si>
  <si>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</si>
  <si>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</si>
  <si>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</si>
  <si>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</si>
  <si>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</si>
  <si>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</si>
  <si>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</si>
  <si>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</si>
  <si>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</si>
  <si>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</si>
  <si>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</si>
  <si>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</si>
  <si>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</si>
  <si>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</si>
  <si>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</si>
  <si>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</si>
  <si>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</si>
  <si>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</si>
  <si>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</si>
  <si>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</si>
  <si>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</si>
  <si>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</si>
  <si>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</si>
  <si>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</si>
  <si>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</si>
  <si>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</si>
  <si>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</si>
  <si>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</si>
  <si>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</si>
  <si>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</si>
  <si>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</si>
  <si>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</si>
  <si>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</si>
  <si>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</si>
  <si>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</si>
  <si>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</si>
  <si>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</si>
  <si>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</si>
  <si>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</si>
  <si>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</si>
  <si>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</si>
  <si>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</si>
  <si>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</si>
  <si>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</si>
  <si>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</si>
  <si>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</si>
  <si>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</si>
  <si>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</si>
  <si>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</si>
  <si>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</si>
  <si>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</si>
  <si>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</si>
  <si>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</si>
  <si>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</si>
  <si>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</si>
  <si>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</si>
  <si>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</si>
  <si>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</si>
  <si>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</si>
  <si>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</si>
  <si>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</si>
  <si>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</si>
  <si>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</si>
  <si>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</si>
  <si>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</si>
  <si>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</si>
  <si>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</si>
  <si>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</si>
  <si>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</si>
  <si>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</si>
  <si>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</si>
  <si>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</si>
  <si>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</si>
  <si>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</si>
  <si>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</si>
  <si>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</si>
  <si>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</si>
  <si>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</si>
  <si>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</si>
  <si>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</si>
  <si>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</si>
  <si>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</si>
  <si>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</si>
  <si>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</si>
  <si>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</si>
  <si>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</si>
  <si>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</si>
  <si>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</si>
  <si>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</si>
  <si>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</si>
  <si>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</si>
  <si>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</si>
  <si>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</si>
  <si>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</si>
  <si>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</si>
  <si>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</si>
  <si>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</si>
  <si>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</si>
  <si>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</si>
  <si>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</si>
  <si>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</si>
  <si>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</si>
  <si>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</si>
  <si>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</si>
  <si>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</si>
  <si>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</si>
  <si>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</si>
  <si>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</si>
  <si>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</si>
  <si>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</si>
  <si>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</si>
  <si>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</si>
  <si>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</si>
  <si>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</si>
  <si>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</si>
  <si>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</si>
  <si>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</si>
  <si>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</si>
  <si>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</si>
  <si>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</si>
  <si>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</si>
  <si>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</si>
  <si>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</si>
  <si>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</si>
  <si>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</si>
  <si>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</si>
  <si>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</si>
  <si>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</si>
  <si>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</si>
  <si>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</si>
  <si>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</si>
  <si>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</si>
  <si>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</si>
  <si>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</si>
  <si>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</si>
  <si>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</si>
  <si>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</si>
  <si>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</si>
  <si>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</si>
  <si>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</si>
  <si>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</si>
  <si>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</si>
  <si>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</si>
  <si>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</si>
  <si>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</si>
  <si>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</si>
  <si>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</si>
  <si>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</si>
  <si>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</si>
  <si>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</si>
  <si>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</si>
  <si>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</si>
  <si>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</si>
  <si>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</si>
  <si>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</si>
  <si>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</si>
  <si>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</si>
  <si>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</si>
  <si>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</si>
  <si>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</si>
  <si>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</si>
  <si>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</si>
  <si>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</si>
  <si>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</si>
  <si>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</si>
  <si>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</si>
  <si>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</si>
  <si>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</si>
  <si>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</si>
  <si>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</si>
  <si>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</si>
  <si>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</si>
  <si>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</si>
  <si>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</si>
  <si>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</si>
  <si>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</si>
  <si>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</si>
  <si>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</si>
  <si>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</si>
  <si>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</si>
  <si>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</si>
  <si>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</si>
  <si>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</si>
  <si>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</si>
  <si>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</si>
  <si>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</si>
  <si>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</si>
  <si>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</si>
  <si>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</si>
  <si>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</si>
  <si>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</si>
  <si>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</si>
  <si>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</si>
  <si>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</si>
  <si>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</si>
  <si>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</si>
  <si>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</si>
  <si>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</si>
  <si>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</si>
  <si>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</si>
  <si>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</si>
  <si>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</si>
  <si>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</si>
  <si>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</si>
  <si>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</si>
  <si>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</si>
  <si>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</si>
  <si>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</si>
  <si>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</si>
  <si>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</si>
  <si>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</si>
  <si>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</si>
  <si>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</si>
  <si>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</si>
  <si>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</si>
  <si>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</si>
  <si>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</si>
  <si>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</si>
  <si>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</si>
  <si>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</si>
  <si>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</si>
  <si>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</si>
  <si>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</si>
  <si>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</si>
  <si>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</si>
  <si>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</si>
  <si>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</si>
  <si>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</si>
  <si>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</si>
  <si>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</si>
  <si>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</si>
  <si>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</si>
  <si>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</si>
  <si>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</si>
  <si>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</si>
  <si>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</si>
  <si>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</si>
  <si>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</si>
  <si>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</si>
  <si>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</si>
  <si>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</si>
  <si>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</si>
  <si>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</si>
  <si>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</si>
  <si>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</si>
  <si>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</si>
  <si>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</si>
  <si>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</si>
  <si>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</si>
  <si>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</si>
  <si>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</si>
  <si>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</si>
  <si>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</si>
  <si>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</si>
  <si>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</si>
  <si>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</si>
  <si>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</si>
  <si>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</si>
  <si>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</si>
  <si>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</si>
  <si>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</si>
  <si>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</si>
  <si>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</si>
  <si>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</si>
  <si>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</si>
  <si>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</si>
  <si>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</si>
  <si>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</si>
  <si>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</si>
  <si>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</si>
  <si>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</si>
  <si>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</si>
  <si>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</si>
  <si>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</si>
  <si>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</si>
  <si>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</si>
  <si>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</si>
  <si>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</si>
  <si>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</si>
  <si>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</si>
  <si>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</si>
  <si>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</si>
  <si>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</si>
  <si>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</si>
  <si>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</si>
  <si>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</si>
  <si>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</si>
  <si>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</si>
  <si>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</si>
  <si>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</si>
  <si>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</si>
  <si>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</si>
  <si>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</si>
  <si>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</si>
  <si>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</si>
  <si>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</si>
  <si>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</si>
  <si>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</si>
  <si>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</si>
  <si>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</si>
  <si>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</si>
  <si>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</si>
  <si>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</si>
  <si>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</si>
  <si>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</si>
  <si>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</si>
  <si>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</si>
  <si>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</si>
  <si>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</si>
  <si>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</si>
  <si>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</si>
  <si>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</si>
  <si>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</si>
  <si>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</si>
  <si>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</si>
  <si>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</si>
  <si>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</si>
  <si>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</si>
  <si>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</si>
  <si>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</si>
  <si>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</si>
  <si>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</si>
  <si>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</si>
  <si>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</si>
  <si>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</si>
  <si>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</si>
  <si>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</si>
  <si>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</si>
  <si>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</si>
  <si>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</si>
  <si>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</si>
  <si>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</si>
  <si>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</si>
  <si>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</si>
  <si>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</si>
  <si>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</si>
  <si>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</si>
  <si>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</si>
  <si>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</si>
  <si>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</si>
  <si>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</si>
  <si>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</si>
  <si>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</si>
  <si>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</si>
  <si>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</si>
  <si>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</si>
  <si>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</si>
  <si>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</si>
  <si>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</si>
  <si>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</si>
  <si>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</si>
  <si>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</si>
  <si>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</si>
  <si>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</si>
  <si>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</si>
  <si>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</si>
  <si>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</si>
  <si>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</si>
  <si>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</si>
  <si>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</si>
  <si>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</si>
  <si>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</si>
  <si>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</si>
  <si>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</si>
  <si>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</si>
  <si>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</si>
  <si>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</si>
  <si>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</si>
  <si>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</si>
  <si>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</si>
  <si>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</si>
  <si>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</si>
  <si>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</si>
  <si>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</si>
  <si>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</si>
  <si>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</si>
  <si>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</si>
  <si>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</si>
  <si>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</si>
  <si>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</si>
  <si>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</si>
  <si>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</si>
  <si>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</si>
  <si>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</si>
  <si>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</si>
  <si>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</si>
  <si>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</si>
  <si>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</si>
  <si>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</si>
  <si>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</si>
  <si>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</si>
  <si>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</si>
  <si>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</si>
  <si>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</si>
  <si>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</si>
  <si>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</si>
  <si>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</si>
  <si>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</si>
  <si>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</si>
  <si>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</si>
  <si>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</si>
  <si>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</si>
  <si>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</si>
  <si>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</si>
  <si>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</si>
  <si>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</si>
  <si>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</si>
  <si>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</si>
  <si>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</si>
  <si>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</si>
  <si>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</si>
  <si>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</si>
  <si>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</si>
  <si>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</si>
  <si>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</si>
  <si>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</si>
  <si>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</si>
  <si>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</si>
  <si>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</si>
  <si>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</si>
  <si>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</si>
  <si>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</si>
  <si>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</si>
  <si>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</si>
  <si>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</si>
  <si>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</si>
  <si>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</si>
  <si>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</si>
  <si>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</si>
  <si>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</si>
  <si>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</si>
  <si>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</si>
  <si>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</si>
  <si>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</si>
  <si>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</si>
  <si>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</si>
  <si>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</si>
  <si>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</si>
  <si>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</si>
  <si>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</si>
  <si>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</si>
  <si>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</si>
  <si>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</si>
  <si>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</si>
  <si>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</si>
  <si>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</si>
  <si>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</si>
  <si>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</si>
  <si>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</si>
  <si>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</si>
  <si>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</si>
  <si>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</si>
  <si>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</si>
  <si>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</si>
  <si>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</si>
  <si>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</si>
  <si>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</si>
  <si>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</si>
  <si>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</si>
  <si>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</si>
  <si>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</si>
  <si>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</si>
  <si>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</si>
  <si>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</si>
  <si>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</si>
  <si>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</si>
  <si>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</si>
  <si>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</si>
  <si>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</si>
  <si>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</si>
  <si>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</si>
  <si>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</si>
  <si>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</si>
  <si>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</si>
  <si>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</si>
  <si>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</si>
  <si>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</si>
  <si>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</si>
  <si>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</si>
  <si>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</si>
  <si>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</si>
  <si>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</si>
  <si>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</si>
  <si>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</si>
  <si>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</si>
  <si>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</si>
  <si>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</si>
  <si>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</si>
  <si>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</si>
  <si>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</si>
  <si>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</si>
  <si>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</si>
  <si>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</si>
  <si>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</si>
  <si>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</si>
  <si>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</si>
  <si>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</si>
  <si>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</si>
  <si>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</si>
  <si>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</si>
  <si>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</si>
  <si>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</si>
  <si>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</si>
  <si>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</si>
  <si>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</si>
  <si>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</si>
  <si>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</si>
  <si>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</si>
  <si>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</si>
  <si>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</si>
  <si>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</si>
  <si>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</si>
  <si>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</si>
  <si>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</si>
  <si>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</si>
  <si>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</si>
  <si>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</si>
  <si>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</si>
  <si>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</si>
  <si>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</si>
  <si>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</si>
  <si>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</si>
  <si>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</si>
  <si>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</si>
  <si>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</si>
  <si>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</si>
  <si>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</si>
  <si>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</si>
  <si>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</si>
  <si>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</si>
  <si>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</si>
  <si>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</si>
  <si>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</si>
  <si>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</si>
  <si>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</si>
  <si>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</si>
  <si>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</si>
  <si>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</si>
  <si>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</si>
  <si>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</si>
  <si>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</si>
  <si>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</si>
  <si>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</si>
  <si>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</si>
  <si>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</si>
  <si>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</si>
  <si>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</si>
  <si>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</si>
  <si>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</si>
  <si>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</si>
  <si>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</si>
  <si>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</si>
  <si>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</si>
  <si>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</si>
  <si>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</si>
  <si>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</si>
  <si>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</si>
  <si>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</si>
  <si>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</si>
  <si>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</si>
  <si>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</si>
  <si>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</si>
  <si>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</si>
  <si>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</si>
  <si>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</si>
  <si>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</si>
  <si>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</si>
  <si>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</si>
  <si>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</si>
  <si>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</si>
  <si>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</si>
  <si>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</si>
  <si>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</si>
  <si>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</si>
  <si>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</si>
  <si>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</si>
  <si>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</si>
  <si>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</si>
  <si>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</si>
  <si>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</si>
  <si>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</si>
  <si>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</si>
  <si>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</si>
  <si>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</si>
  <si>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</si>
  <si>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</si>
  <si>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</si>
  <si>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</si>
  <si>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</si>
  <si>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</si>
  <si>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</si>
  <si>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</si>
  <si>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</si>
  <si>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</si>
  <si>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</si>
  <si>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</si>
  <si>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</si>
  <si>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</si>
  <si>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</si>
  <si>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</si>
  <si>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</si>
  <si>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</si>
  <si>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</si>
  <si>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</si>
  <si>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</si>
  <si>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</si>
  <si>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</si>
  <si>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</si>
  <si>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</si>
  <si>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</si>
  <si>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</si>
  <si>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</si>
  <si>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</si>
  <si>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</si>
  <si>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</si>
  <si>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</si>
  <si>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</si>
  <si>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</si>
  <si>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</si>
  <si>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</si>
  <si>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</si>
  <si>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</si>
  <si>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</si>
  <si>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</si>
  <si>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</si>
  <si>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</si>
  <si>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</si>
  <si>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</si>
  <si>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</si>
  <si>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</si>
  <si>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</si>
  <si>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</si>
  <si>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</si>
  <si>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</si>
  <si>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</si>
  <si>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</si>
  <si>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</si>
  <si>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</si>
  <si>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</si>
  <si>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</si>
  <si>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</si>
  <si>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</si>
  <si>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</si>
  <si>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</si>
  <si>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</si>
  <si>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</si>
  <si>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</si>
  <si>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</si>
  <si>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</si>
  <si>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</si>
  <si>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</si>
  <si>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</si>
  <si>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</si>
  <si>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</si>
  <si>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</si>
  <si>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</si>
  <si>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</si>
  <si>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</si>
  <si>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</si>
  <si>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</si>
  <si>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</si>
  <si>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</si>
  <si>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</si>
  <si>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</si>
  <si>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</si>
  <si>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</si>
  <si>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</si>
  <si>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</si>
  <si>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</si>
  <si>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</si>
  <si>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</si>
  <si>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</si>
  <si>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</si>
  <si>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</si>
  <si>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</si>
  <si>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</si>
  <si>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</si>
  <si>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</si>
  <si>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</si>
  <si>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</si>
  <si>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</si>
  <si>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</si>
  <si>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</si>
  <si>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</si>
  <si>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</si>
  <si>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</si>
  <si>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</si>
  <si>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</si>
  <si>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</si>
  <si>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</si>
  <si>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</si>
  <si>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</si>
  <si>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</si>
  <si>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</si>
  <si>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</si>
  <si>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</si>
  <si>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</si>
  <si>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</si>
  <si>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</si>
  <si>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</si>
  <si>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</si>
  <si>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</si>
  <si>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</si>
  <si>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</si>
  <si>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</si>
  <si>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</si>
  <si>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</si>
  <si>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</si>
  <si>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</si>
  <si>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</si>
  <si>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</si>
  <si>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</si>
  <si>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</si>
  <si>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</si>
  <si>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</si>
  <si>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</si>
  <si>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</si>
  <si>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</si>
  <si>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</si>
  <si>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</si>
  <si>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</si>
  <si>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</si>
  <si>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</si>
  <si>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</si>
  <si>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</si>
  <si>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</si>
  <si>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</si>
  <si>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</si>
  <si>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</si>
  <si>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</si>
  <si>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</si>
  <si>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</si>
  <si>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</si>
  <si>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</si>
  <si>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</si>
  <si>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</si>
  <si>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</si>
  <si>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</si>
  <si>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</si>
  <si>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</si>
  <si>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</si>
  <si>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</si>
  <si>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</si>
  <si>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</si>
  <si>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</si>
  <si>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</si>
  <si>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</si>
  <si>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</si>
  <si>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</si>
  <si>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</si>
  <si>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</si>
  <si>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</si>
  <si>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</si>
  <si>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</si>
  <si>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</si>
  <si>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</si>
  <si>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</si>
  <si>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</si>
  <si>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</si>
  <si>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</si>
  <si>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</si>
  <si>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</si>
  <si>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</si>
  <si>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</si>
  <si>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</si>
  <si>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</si>
  <si>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</si>
  <si>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</si>
  <si>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</si>
  <si>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</si>
  <si>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</si>
  <si>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</si>
  <si>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</si>
  <si>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</si>
  <si>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</si>
  <si>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</si>
  <si>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</si>
  <si>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</si>
  <si>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</si>
  <si>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</si>
  <si>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</si>
  <si>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</si>
  <si>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</si>
  <si>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</si>
  <si>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</si>
  <si>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</si>
  <si>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</si>
  <si>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</si>
  <si>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</si>
  <si>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</si>
  <si>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</si>
  <si>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</si>
  <si>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</si>
  <si>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</si>
  <si>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</si>
  <si>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</si>
  <si>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</si>
  <si>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</si>
  <si>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</si>
  <si>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</si>
  <si>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</si>
  <si>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</si>
  <si>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</si>
  <si>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</si>
  <si>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</si>
  <si>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</si>
  <si>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</si>
  <si>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</si>
  <si>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</si>
  <si>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</si>
  <si>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</si>
  <si>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</si>
  <si>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</si>
  <si>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</si>
  <si>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</si>
  <si>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</si>
  <si>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</si>
  <si>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</si>
  <si>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</si>
  <si>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</si>
  <si>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</si>
  <si>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</si>
  <si>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</si>
  <si>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</si>
  <si>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</si>
  <si>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</si>
  <si>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</si>
  <si>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</si>
  <si>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</si>
  <si>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</si>
  <si>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</si>
  <si>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</si>
  <si>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</si>
  <si>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</si>
  <si>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</si>
  <si>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</si>
  <si>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</si>
  <si>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</si>
  <si>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</si>
  <si>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</si>
  <si>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</si>
  <si>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</si>
  <si>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</si>
  <si>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</si>
  <si>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</si>
  <si>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</si>
  <si>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</si>
  <si>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</si>
  <si>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</si>
  <si>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</si>
  <si>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</si>
  <si>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</si>
  <si>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</si>
  <si>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</si>
  <si>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</si>
  <si>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</si>
  <si>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</si>
  <si>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</si>
  <si>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</si>
  <si>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</si>
  <si>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</si>
  <si>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</si>
  <si>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</si>
  <si>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</si>
  <si>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</si>
  <si>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</si>
  <si>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</si>
  <si>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</si>
  <si>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</si>
  <si>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</si>
  <si>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</si>
  <si>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</si>
  <si>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</si>
  <si>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</si>
  <si>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</si>
  <si>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</si>
  <si>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</si>
  <si>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</si>
  <si>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</si>
  <si>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</si>
  <si>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</si>
  <si>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</si>
  <si>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</si>
  <si>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</si>
  <si>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</si>
  <si>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</si>
  <si>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</si>
  <si>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</si>
  <si>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</si>
  <si>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</si>
  <si>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</si>
  <si>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</si>
  <si>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</si>
  <si>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</si>
  <si>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</si>
  <si>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</si>
  <si>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</si>
  <si>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</si>
  <si>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</si>
  <si>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</si>
  <si>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</si>
  <si>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</si>
  <si>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</si>
  <si>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</si>
  <si>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</si>
  <si>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</si>
  <si>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</si>
  <si>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</si>
  <si>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</si>
  <si>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</si>
  <si>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</si>
  <si>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</si>
  <si>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</si>
  <si>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</si>
  <si>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</si>
  <si>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</si>
  <si>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</si>
  <si>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</si>
  <si>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</si>
  <si>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</si>
  <si>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</si>
  <si>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</si>
  <si>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</si>
  <si>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</si>
  <si>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</si>
  <si>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</si>
  <si>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</si>
  <si>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</si>
  <si>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</si>
  <si>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</si>
  <si>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</si>
  <si>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</si>
  <si>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</si>
  <si>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</si>
  <si>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</si>
  <si>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</si>
  <si>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</si>
  <si>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</si>
  <si>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</si>
  <si>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</si>
  <si>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</si>
  <si>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</si>
  <si>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</si>
  <si>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</si>
  <si>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</si>
  <si>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</si>
  <si>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</si>
  <si>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</si>
  <si>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</si>
  <si>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</si>
  <si>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</si>
  <si>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</si>
  <si>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</si>
  <si>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</si>
  <si>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</si>
  <si>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</si>
  <si>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</si>
  <si>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</si>
  <si>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</si>
  <si>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</si>
  <si>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</si>
  <si>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</si>
  <si>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</si>
  <si>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</si>
  <si>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</si>
  <si>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</si>
  <si>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</si>
  <si>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</si>
  <si>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</si>
  <si>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</si>
  <si>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</si>
  <si>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</si>
  <si>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</si>
  <si>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</si>
  <si>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</si>
  <si>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</si>
  <si>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</si>
  <si>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</si>
  <si>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</si>
  <si>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</si>
  <si>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</si>
  <si>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</si>
  <si>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</si>
  <si>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</si>
  <si>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</si>
  <si>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</si>
  <si>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</si>
  <si>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</si>
  <si>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</si>
  <si>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</si>
  <si>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</si>
  <si>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</si>
  <si>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</si>
  <si>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</si>
  <si>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</si>
  <si>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</si>
  <si>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</si>
  <si>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</si>
  <si>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</si>
  <si>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</si>
  <si>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</si>
  <si>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</si>
  <si>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</si>
  <si>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</si>
  <si>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</si>
  <si>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</si>
  <si>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</si>
  <si>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</si>
  <si>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</si>
  <si>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</si>
  <si>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</si>
  <si>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</si>
  <si>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</si>
  <si>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</si>
  <si>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</si>
  <si>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</si>
  <si>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</si>
  <si>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</si>
  <si>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</si>
  <si>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</si>
  <si>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</si>
  <si>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</si>
  <si>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</si>
  <si>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</si>
  <si>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</si>
  <si>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</si>
  <si>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</si>
  <si>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</si>
  <si>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</si>
  <si>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</si>
  <si>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</si>
  <si>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</si>
  <si>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</si>
  <si>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</si>
  <si>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</si>
  <si>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</si>
  <si>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</si>
  <si>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</si>
  <si>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</si>
  <si>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</si>
  <si>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</si>
  <si>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</si>
  <si>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</si>
  <si>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</si>
  <si>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</si>
  <si>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</si>
  <si>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</si>
  <si>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</si>
  <si>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</si>
  <si>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</si>
  <si>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</si>
  <si>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</si>
  <si>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</si>
  <si>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</si>
  <si>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</si>
  <si>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</si>
  <si>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</si>
  <si>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</si>
  <si>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</si>
  <si>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</si>
  <si>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</si>
  <si>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</si>
  <si>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</si>
  <si>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</si>
  <si>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</si>
  <si>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</si>
  <si>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</si>
  <si>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</si>
  <si>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</si>
  <si>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</si>
  <si>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</si>
  <si>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</si>
  <si>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</si>
  <si>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</si>
  <si>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</si>
  <si>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</si>
  <si>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</si>
  <si>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</si>
  <si>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</si>
  <si>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</si>
  <si>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</si>
  <si>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</si>
  <si>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</si>
  <si>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</si>
  <si>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</si>
  <si>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</si>
  <si>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</si>
  <si>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</si>
  <si>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</si>
  <si>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</si>
  <si>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</si>
  <si>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</si>
  <si>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</si>
  <si>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</si>
  <si>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</si>
  <si>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</si>
  <si>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</si>
  <si>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</si>
  <si>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</si>
  <si>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</si>
  <si>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</si>
  <si>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</si>
  <si>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</si>
  <si>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</si>
  <si>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</si>
  <si>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</si>
  <si>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</si>
  <si>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</si>
  <si>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</si>
  <si>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</si>
  <si>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</si>
  <si>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</si>
  <si>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</si>
  <si>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</si>
  <si>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</si>
  <si>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</si>
  <si>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</si>
  <si>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</si>
  <si>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</si>
  <si>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</si>
  <si>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</si>
  <si>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</si>
  <si>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</si>
  <si>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</si>
  <si>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</si>
  <si>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</si>
  <si>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</si>
  <si>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</si>
  <si>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</si>
  <si>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</si>
  <si>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</si>
  <si>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</si>
  <si>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</si>
  <si>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</si>
  <si>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</si>
  <si>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</si>
  <si>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</si>
  <si>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</si>
  <si>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</si>
  <si>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</si>
  <si>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</si>
  <si>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</si>
  <si>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</si>
  <si>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</si>
  <si>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</si>
  <si>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</si>
  <si>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</si>
  <si>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</si>
  <si>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</si>
  <si>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</si>
  <si>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</si>
  <si>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</si>
  <si>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</si>
  <si>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</si>
  <si>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</si>
  <si>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</si>
  <si>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</si>
  <si>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</si>
  <si>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</si>
  <si>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</si>
  <si>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</si>
  <si>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</si>
  <si>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</si>
  <si>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</si>
  <si>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</si>
  <si>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</si>
  <si>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</si>
  <si>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</si>
  <si>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</si>
  <si>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</si>
  <si>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</si>
  <si>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</si>
  <si>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</si>
  <si>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</si>
  <si>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</si>
  <si>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</si>
  <si>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</si>
  <si>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</si>
  <si>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</si>
  <si>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</si>
  <si>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</si>
  <si>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</si>
  <si>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</si>
  <si>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</si>
  <si>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</si>
  <si>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</si>
  <si>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</si>
  <si>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</si>
  <si>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</si>
  <si>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</si>
  <si>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</si>
  <si>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</si>
  <si>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</si>
  <si>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</si>
  <si>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</si>
  <si>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</si>
  <si>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</si>
  <si>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</si>
  <si>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</si>
  <si>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</si>
  <si>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</si>
  <si>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</si>
  <si>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</si>
  <si>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</si>
  <si>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</si>
  <si>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</si>
  <si>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</si>
  <si>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</si>
  <si>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</si>
  <si>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</si>
  <si>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</si>
  <si>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</si>
  <si>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</si>
  <si>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</si>
  <si>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</si>
  <si>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</si>
  <si>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</si>
  <si>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</si>
  <si>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</si>
  <si>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</si>
  <si>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</si>
  <si>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</si>
  <si>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</si>
  <si>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</si>
  <si>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</si>
  <si>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</si>
  <si>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</si>
  <si>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</si>
  <si>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</si>
  <si>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</si>
  <si>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</si>
  <si>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</si>
  <si>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</si>
  <si>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</si>
  <si>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</si>
  <si>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</si>
  <si>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</si>
  <si>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</si>
  <si>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</si>
  <si>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</si>
  <si>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</si>
  <si>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</si>
  <si>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</si>
  <si>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</si>
  <si>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</si>
  <si>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</si>
  <si>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</si>
  <si>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</si>
  <si>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</si>
  <si>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</si>
  <si>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</si>
  <si>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</si>
  <si>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</si>
  <si>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</si>
  <si>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</si>
  <si>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</si>
  <si>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</si>
  <si>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</si>
  <si>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</si>
  <si>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</si>
  <si>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</si>
  <si>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</si>
  <si>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</si>
  <si>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</si>
  <si>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</si>
  <si>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</si>
  <si>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</si>
  <si>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</si>
  <si>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</si>
  <si>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</si>
  <si>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</si>
  <si>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</si>
  <si>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</si>
  <si>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</si>
  <si>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</si>
  <si>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</si>
  <si>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</si>
  <si>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</si>
  <si>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</si>
  <si>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</si>
  <si>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</si>
  <si>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</si>
  <si>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</si>
  <si>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</si>
  <si>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</si>
  <si>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</si>
  <si>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</si>
  <si>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</si>
  <si>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</si>
  <si>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</si>
  <si>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</si>
  <si>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</si>
  <si>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</si>
  <si>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</si>
  <si>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</si>
  <si>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</si>
  <si>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</si>
  <si>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</si>
  <si>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</si>
  <si>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</si>
  <si>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</si>
  <si>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</si>
  <si>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</si>
  <si>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</si>
  <si>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</si>
  <si>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</si>
  <si>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</si>
  <si>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</si>
  <si>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</si>
  <si>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</si>
  <si>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</si>
  <si>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</si>
  <si>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</si>
  <si>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</si>
  <si>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</si>
  <si>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</si>
  <si>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</si>
  <si>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</si>
  <si>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</si>
  <si>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</si>
  <si>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</si>
  <si>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</si>
  <si>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</si>
  <si>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</si>
  <si>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</si>
  <si>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</si>
  <si>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</si>
  <si>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</si>
  <si>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</si>
  <si>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</si>
  <si>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</si>
  <si>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</si>
  <si>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</si>
  <si>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</si>
  <si>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</si>
  <si>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</si>
  <si>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</si>
  <si>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</si>
  <si>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</si>
  <si>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</si>
  <si>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</si>
  <si>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</si>
  <si>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</si>
  <si>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</si>
  <si>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</si>
  <si>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</si>
  <si>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</si>
  <si>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</si>
  <si>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</si>
  <si>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</si>
  <si>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</si>
  <si>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</si>
  <si>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</si>
  <si>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</si>
  <si>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</si>
  <si>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</si>
  <si>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</si>
  <si>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</si>
  <si>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</si>
  <si>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</si>
  <si>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</si>
  <si>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</si>
  <si>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</si>
  <si>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</si>
  <si>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</si>
  <si>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</si>
  <si>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</si>
  <si>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</si>
  <si>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</si>
  <si>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</si>
  <si>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</si>
  <si>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</si>
  <si>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</si>
  <si>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</si>
  <si>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</si>
  <si>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</si>
  <si>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</si>
  <si>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</si>
  <si>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</si>
  <si>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</si>
  <si>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</si>
  <si>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</si>
  <si>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</si>
  <si>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</si>
  <si>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</si>
  <si>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</si>
  <si>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</si>
  <si>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</si>
  <si>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</si>
  <si>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</si>
  <si>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</si>
  <si>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</si>
  <si>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</si>
  <si>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</si>
  <si>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</si>
  <si>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</si>
  <si>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</si>
  <si>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</si>
  <si>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</si>
  <si>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</si>
  <si>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</si>
  <si>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</si>
  <si>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</si>
  <si>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</si>
  <si>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</si>
  <si>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</si>
  <si>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</si>
  <si>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</si>
  <si>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</si>
  <si>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</si>
  <si>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</si>
  <si>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</si>
  <si>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</si>
  <si>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</si>
  <si>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</si>
  <si>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</si>
  <si>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</si>
  <si>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</si>
  <si>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</si>
  <si>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</si>
  <si>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</si>
  <si>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</si>
  <si>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</si>
  <si>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</si>
  <si>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</si>
  <si>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</si>
  <si>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</si>
  <si>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</si>
  <si>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</si>
  <si>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</si>
  <si>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</si>
  <si>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</si>
  <si>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</si>
  <si>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</si>
  <si>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</si>
  <si>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</si>
  <si>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</si>
  <si>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</si>
  <si>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</si>
  <si>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</si>
  <si>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</si>
  <si>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</si>
  <si>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</si>
  <si>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</si>
  <si>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</si>
  <si>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</si>
  <si>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</si>
  <si>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</si>
  <si>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</si>
  <si>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</si>
  <si>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</si>
  <si>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</si>
  <si>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</si>
  <si>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</si>
  <si>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</si>
  <si>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</si>
  <si>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</si>
  <si>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</si>
  <si>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</si>
  <si>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</si>
  <si>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</si>
  <si>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</si>
  <si>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</si>
  <si>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</si>
  <si>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</si>
  <si>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</si>
  <si>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</si>
  <si>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</si>
  <si>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</si>
  <si>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</si>
  <si>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</si>
  <si>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</si>
  <si>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</si>
  <si>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</si>
  <si>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</si>
  <si>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</si>
  <si>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</si>
  <si>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</si>
  <si>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</si>
  <si>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</si>
  <si>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</si>
  <si>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</si>
  <si>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</si>
  <si>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</si>
  <si>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</si>
  <si>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</si>
  <si>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</si>
  <si>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</si>
  <si>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</si>
  <si>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</si>
  <si>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</si>
  <si>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</si>
  <si>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</si>
  <si>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</si>
  <si>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</si>
  <si>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</si>
  <si>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</si>
  <si>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</si>
  <si>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</si>
  <si>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</si>
  <si>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</si>
  <si>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</si>
  <si>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</si>
  <si>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</si>
  <si>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</si>
  <si>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</si>
  <si>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</si>
  <si>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</si>
  <si>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</si>
  <si>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</si>
  <si>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</si>
  <si>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</si>
  <si>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</si>
  <si>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</si>
  <si>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</si>
  <si>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</si>
  <si>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</si>
  <si>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</si>
  <si>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</si>
  <si>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</si>
  <si>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</si>
  <si>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</si>
  <si>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</si>
  <si>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</si>
  <si>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</si>
  <si>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</si>
  <si>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</si>
  <si>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</si>
  <si>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</si>
  <si>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</si>
  <si>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</si>
  <si>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</si>
  <si>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</si>
  <si>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</si>
  <si>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</si>
  <si>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</si>
  <si>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</si>
  <si>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</si>
  <si>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</si>
  <si>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</si>
  <si>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</si>
  <si>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</si>
  <si>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</si>
  <si>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</si>
  <si>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</si>
  <si>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</si>
  <si>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</si>
  <si>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</si>
  <si>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</si>
  <si>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</si>
  <si>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</si>
  <si>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</si>
  <si>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</si>
  <si>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</si>
  <si>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</si>
  <si>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</si>
  <si>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</si>
  <si>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</si>
  <si>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</si>
  <si>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</si>
  <si>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</si>
  <si>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</si>
  <si>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</si>
  <si>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</si>
  <si>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</si>
  <si>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</si>
  <si>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</si>
  <si>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</si>
  <si>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</si>
  <si>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</si>
  <si>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</si>
  <si>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</si>
  <si>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</si>
  <si>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</si>
  <si>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</si>
  <si>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</si>
  <si>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</si>
  <si>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</si>
  <si>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</si>
  <si>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</si>
  <si>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</si>
  <si>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</si>
  <si>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</si>
  <si>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</si>
  <si>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</si>
  <si>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</si>
  <si>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</si>
  <si>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</si>
  <si>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</si>
  <si>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</si>
  <si>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</si>
  <si>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</si>
  <si>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</si>
  <si>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</si>
  <si>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</si>
  <si>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</si>
  <si>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</si>
  <si>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</si>
  <si>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</si>
  <si>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</si>
  <si>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</si>
  <si>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</si>
  <si>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</si>
  <si>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</si>
  <si>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</si>
  <si>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</si>
  <si>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</si>
  <si>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</si>
  <si>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</si>
  <si>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</si>
  <si>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</si>
  <si>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</si>
  <si>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</si>
  <si>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</si>
  <si>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</si>
  <si>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</si>
  <si>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</si>
  <si>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</si>
  <si>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</si>
  <si>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</si>
  <si>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</si>
  <si>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</si>
  <si>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</si>
  <si>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</si>
  <si>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</si>
  <si>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</si>
  <si>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</si>
  <si>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</si>
  <si>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</si>
  <si>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</si>
  <si>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</si>
  <si>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</si>
  <si>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</si>
  <si>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</si>
  <si>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</si>
  <si>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</si>
  <si>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</si>
  <si>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</si>
  <si>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</si>
  <si>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</si>
  <si>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</si>
  <si>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</si>
  <si>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</si>
  <si>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</si>
  <si>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</si>
  <si>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</si>
  <si>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</si>
  <si>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</si>
  <si>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</si>
  <si>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</si>
  <si>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</si>
  <si>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</si>
  <si>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</si>
  <si>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</si>
  <si>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</si>
  <si>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</si>
  <si>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</si>
  <si>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</si>
  <si>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</si>
  <si>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</si>
  <si>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</si>
  <si>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</si>
  <si>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</si>
  <si>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</si>
  <si>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</si>
  <si>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</si>
  <si>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</si>
  <si>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</si>
  <si>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</si>
  <si>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</si>
  <si>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</si>
  <si>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</si>
  <si>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</si>
  <si>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</si>
  <si>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</si>
  <si>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</si>
  <si>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</si>
  <si>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</si>
  <si>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</si>
  <si>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</si>
  <si>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</si>
  <si>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</si>
  <si>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</si>
  <si>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</si>
  <si>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</si>
  <si>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</si>
  <si>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</si>
  <si>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</si>
  <si>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</si>
  <si>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</si>
  <si>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</si>
  <si>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</si>
  <si>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</si>
  <si>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</si>
  <si>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</si>
  <si>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</si>
  <si>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</si>
  <si>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</si>
  <si>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</si>
  <si>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</si>
  <si>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</si>
  <si>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</si>
  <si>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</si>
  <si>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</si>
  <si>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</si>
  <si>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</si>
  <si>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</si>
  <si>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</si>
  <si>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</si>
  <si>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</si>
  <si>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</si>
  <si>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</si>
  <si>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</si>
  <si>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</si>
  <si>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</si>
  <si>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</si>
  <si>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</si>
  <si>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</si>
  <si>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</si>
  <si>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</si>
  <si>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</si>
  <si>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</si>
  <si>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</si>
  <si>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</si>
  <si>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</si>
  <si>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</si>
  <si>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</si>
  <si>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</si>
  <si>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</si>
  <si>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</si>
  <si>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</si>
  <si>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</si>
  <si>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</si>
  <si>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</si>
  <si>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</si>
  <si>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</si>
  <si>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</si>
  <si>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</si>
  <si>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</si>
  <si>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</si>
  <si>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</si>
  <si>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</si>
  <si>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</si>
  <si>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</si>
  <si>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</si>
  <si>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</si>
  <si>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</si>
  <si>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</si>
  <si>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</si>
  <si>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</si>
  <si>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</si>
  <si>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</si>
  <si>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</si>
  <si>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</si>
  <si>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</si>
  <si>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</si>
  <si>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</si>
  <si>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</si>
  <si>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</si>
  <si>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</si>
  <si>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</si>
  <si>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</si>
  <si>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</si>
  <si>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</si>
  <si>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</si>
  <si>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</si>
  <si>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</si>
  <si>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</si>
  <si>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</si>
  <si>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</si>
  <si>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</si>
  <si>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</si>
  <si>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</si>
  <si>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</si>
  <si>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</si>
  <si>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</si>
  <si>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</si>
  <si>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</si>
  <si>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</si>
  <si>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</si>
  <si>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</si>
  <si>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</si>
  <si>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</si>
  <si>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</si>
  <si>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</si>
  <si>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</si>
  <si>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</si>
  <si>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</si>
  <si>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</si>
  <si>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</si>
  <si>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</si>
  <si>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</si>
  <si>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</si>
  <si>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</si>
  <si>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</si>
  <si>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</si>
  <si>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</si>
  <si>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</si>
  <si>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</si>
  <si>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</si>
  <si>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</si>
  <si>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</si>
  <si>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</si>
  <si>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</si>
  <si>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</si>
  <si>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</si>
  <si>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</si>
  <si>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</si>
  <si>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</si>
  <si>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</si>
  <si>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</si>
  <si>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</si>
  <si>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</si>
  <si>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</si>
  <si>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</si>
  <si>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</si>
  <si>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</si>
  <si>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</si>
  <si>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</si>
  <si>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</si>
  <si>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</si>
  <si>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</si>
  <si>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</si>
  <si>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</si>
  <si>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</si>
  <si>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</si>
  <si>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</si>
  <si>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</si>
  <si>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</si>
  <si>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</si>
  <si>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</si>
  <si>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</si>
  <si>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</si>
  <si>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</si>
  <si>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</si>
  <si>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</si>
  <si>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</si>
  <si>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</si>
  <si>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</si>
  <si>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</si>
  <si>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</si>
  <si>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</si>
  <si>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</si>
  <si>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</si>
  <si>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</si>
  <si>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</si>
  <si>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</si>
  <si>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</si>
  <si>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</si>
  <si>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</si>
  <si>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</si>
  <si>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</si>
  <si>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</si>
  <si>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</si>
  <si>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</si>
  <si>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</si>
  <si>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</si>
  <si>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</si>
  <si>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</si>
  <si>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</si>
  <si>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</si>
  <si>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</si>
  <si>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</si>
  <si>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</si>
  <si>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</si>
  <si>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</si>
  <si>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</si>
  <si>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</si>
  <si>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</si>
  <si>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</si>
  <si>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</si>
  <si>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</si>
  <si>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</si>
  <si>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</si>
  <si>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</si>
  <si>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</si>
  <si>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</si>
  <si>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</si>
  <si>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</si>
  <si>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</si>
  <si>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</si>
  <si>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</si>
  <si>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</si>
  <si>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</si>
  <si>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</si>
  <si>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</si>
  <si>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</si>
  <si>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</si>
  <si>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</si>
  <si>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</si>
  <si>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</si>
  <si>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</si>
  <si>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</si>
  <si>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</si>
  <si>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</si>
  <si>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</si>
  <si>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</si>
  <si>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</si>
  <si>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</si>
  <si>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</si>
  <si>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</si>
  <si>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</si>
  <si>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</si>
  <si>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</si>
  <si>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</si>
  <si>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</si>
  <si>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</si>
  <si>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</si>
  <si>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</si>
  <si>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</si>
  <si>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</si>
  <si>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</si>
  <si>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</si>
  <si>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</si>
  <si>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</si>
  <si>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</si>
  <si>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</si>
  <si>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</si>
  <si>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</si>
  <si>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</si>
  <si>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</si>
  <si>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</si>
  <si>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</si>
  <si>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</si>
  <si>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</si>
  <si>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</si>
  <si>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</si>
  <si>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</si>
  <si>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</si>
  <si>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</si>
  <si>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</si>
  <si>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</si>
  <si>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</si>
  <si>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</si>
  <si>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</si>
  <si>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</si>
  <si>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</si>
  <si>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</si>
  <si>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</si>
  <si>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</si>
  <si>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</si>
  <si>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</si>
  <si>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</si>
  <si>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</si>
  <si>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</si>
  <si>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</si>
  <si>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</si>
  <si>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</si>
  <si>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</si>
  <si>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</si>
  <si>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</si>
  <si>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</si>
  <si>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</si>
  <si>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</si>
  <si>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</si>
  <si>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</si>
  <si>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</si>
  <si>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</si>
  <si>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</si>
  <si>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</si>
  <si>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</si>
  <si>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</si>
  <si>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</si>
  <si>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</si>
  <si>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</si>
  <si>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</si>
  <si>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</si>
  <si>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</si>
  <si>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</si>
  <si>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</si>
  <si>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</si>
  <si>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</si>
  <si>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</si>
  <si>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</si>
  <si>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</si>
  <si>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</si>
  <si>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</si>
  <si>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</si>
  <si>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</si>
  <si>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</si>
  <si>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</si>
  <si>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</si>
  <si>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</si>
  <si>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</si>
  <si>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</si>
  <si>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</si>
  <si>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</si>
  <si>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</si>
  <si>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</si>
  <si>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</si>
  <si>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</si>
  <si>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</si>
  <si>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</si>
  <si>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</si>
  <si>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</si>
  <si>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</si>
  <si>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</si>
  <si>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</si>
  <si>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</si>
  <si>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</si>
  <si>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</si>
  <si>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</si>
  <si>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</si>
  <si>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</si>
  <si>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</si>
  <si>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</si>
  <si>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</si>
  <si>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</si>
  <si>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</si>
  <si>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</si>
  <si>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</si>
  <si>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</si>
  <si>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</si>
  <si>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</si>
  <si>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</si>
  <si>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</si>
  <si>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</si>
  <si>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</si>
  <si>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</si>
  <si>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</si>
  <si>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</si>
  <si>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</si>
  <si>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</si>
  <si>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</si>
  <si>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</si>
  <si>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</si>
  <si>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</si>
  <si>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</si>
  <si>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</si>
  <si>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</si>
  <si>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</si>
  <si>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</si>
  <si>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</si>
  <si>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</si>
  <si>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</si>
  <si>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</si>
  <si>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</si>
  <si>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</si>
  <si>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</si>
  <si>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</si>
  <si>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</si>
  <si>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</si>
  <si>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</si>
  <si>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</si>
  <si>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</si>
  <si>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</si>
  <si>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</si>
  <si>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</si>
  <si>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</si>
  <si>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</si>
  <si>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</si>
  <si>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</si>
  <si>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</si>
  <si>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</si>
  <si>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</si>
  <si>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</si>
  <si>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</si>
  <si>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</si>
  <si>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</si>
  <si>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</si>
  <si>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</si>
  <si>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</si>
  <si>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</si>
  <si>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</si>
  <si>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</si>
  <si>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</si>
  <si>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</si>
  <si>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</si>
  <si>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</si>
  <si>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</si>
  <si>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</si>
  <si>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</si>
  <si>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</si>
  <si>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</si>
  <si>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</si>
  <si>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</si>
  <si>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</si>
  <si>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</si>
  <si>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</si>
  <si>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</si>
  <si>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</si>
  <si>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</si>
  <si>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</si>
  <si>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</si>
  <si>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</si>
  <si>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</si>
  <si>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</si>
  <si>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</si>
  <si>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</si>
  <si>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</si>
  <si>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</si>
  <si>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</si>
  <si>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</si>
  <si>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</si>
  <si>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</si>
  <si>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</si>
  <si>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</si>
  <si>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</si>
  <si>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</si>
  <si>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</si>
  <si>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</si>
  <si>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</si>
  <si>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</si>
  <si>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</si>
  <si>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</si>
  <si>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</si>
  <si>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</si>
  <si>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</si>
  <si>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</si>
  <si>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</si>
  <si>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</si>
  <si>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</si>
  <si>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</si>
  <si>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</si>
  <si>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</si>
  <si>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</si>
  <si>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</si>
  <si>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</si>
  <si>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</si>
  <si>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</si>
  <si>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</si>
  <si>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</si>
  <si>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</si>
  <si>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</si>
  <si>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</si>
  <si>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</si>
  <si>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</si>
  <si>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</si>
  <si>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</si>
  <si>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</si>
  <si>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</si>
  <si>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</si>
  <si>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</si>
  <si>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</si>
  <si>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</si>
  <si>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</si>
  <si>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</si>
  <si>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</si>
  <si>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</si>
  <si>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</si>
  <si>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</si>
  <si>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</si>
  <si>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</si>
  <si>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</si>
  <si>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</si>
  <si>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</si>
  <si>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</si>
  <si>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</si>
  <si>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</si>
  <si>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</si>
  <si>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</si>
  <si>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</si>
  <si>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</si>
  <si>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</si>
  <si>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</si>
  <si>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</si>
  <si>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</si>
  <si>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</si>
  <si>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</si>
  <si>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</si>
  <si>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</si>
  <si>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</si>
  <si>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</si>
  <si>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</si>
  <si>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</si>
  <si>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</si>
  <si>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</si>
  <si>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</si>
  <si>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</si>
  <si>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</si>
  <si>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</si>
  <si>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</si>
  <si>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</si>
  <si>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</si>
  <si>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</si>
  <si>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</si>
  <si>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</si>
  <si>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</si>
  <si>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</si>
  <si>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</si>
  <si>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</si>
  <si>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</si>
  <si>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</si>
  <si>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</si>
  <si>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</si>
  <si>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</si>
  <si>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</si>
  <si>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</si>
  <si>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</si>
  <si>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</si>
  <si>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</si>
  <si>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</si>
  <si>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</si>
  <si>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</si>
  <si>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</si>
  <si>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</si>
  <si>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</si>
  <si>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</si>
  <si>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</si>
  <si>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</si>
  <si>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</si>
  <si>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</si>
  <si>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</si>
  <si>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</si>
  <si>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</si>
  <si>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</si>
  <si>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</si>
  <si>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</si>
  <si>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</si>
  <si>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</si>
  <si>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</si>
  <si>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</si>
  <si>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</si>
  <si>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</si>
  <si>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</si>
  <si>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</si>
  <si>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</si>
  <si>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</si>
  <si>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</si>
  <si>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</si>
  <si>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</si>
  <si>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</si>
  <si>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</si>
  <si>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</si>
  <si>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</si>
  <si>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</si>
  <si>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</si>
  <si>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</si>
  <si>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</si>
  <si>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</si>
  <si>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</si>
  <si>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</si>
  <si>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</si>
  <si>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</si>
  <si>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</si>
  <si>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</si>
  <si>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</si>
  <si>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</si>
  <si>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</si>
  <si>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</si>
  <si>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</si>
  <si>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</si>
  <si>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</si>
  <si>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</si>
  <si>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</si>
  <si>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</si>
  <si>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</si>
  <si>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</si>
  <si>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</si>
  <si>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</si>
  <si>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</si>
  <si>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</si>
  <si>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</si>
  <si>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</si>
  <si>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</si>
  <si>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</si>
  <si>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</si>
  <si>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</si>
  <si>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</si>
  <si>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</si>
  <si>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</si>
  <si>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</si>
  <si>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</si>
  <si>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</si>
  <si>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</si>
  <si>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</si>
  <si>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</si>
  <si>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</si>
  <si>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</si>
  <si>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</si>
  <si>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</si>
  <si>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</si>
  <si>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</si>
  <si>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</si>
  <si>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</si>
  <si>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</si>
  <si>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</si>
  <si>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</si>
  <si>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</si>
  <si>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</si>
  <si>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</si>
  <si>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</si>
  <si>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</si>
  <si>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</si>
  <si>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</si>
  <si>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</si>
  <si>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</si>
  <si>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</si>
  <si>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</si>
  <si>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</si>
  <si>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</si>
  <si>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</si>
  <si>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</si>
  <si>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</si>
  <si>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</si>
  <si>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</si>
  <si>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</si>
  <si>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</si>
  <si>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</si>
  <si>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</si>
  <si>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</si>
  <si>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</si>
  <si>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</si>
  <si>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</si>
  <si>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</si>
  <si>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</si>
  <si>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</si>
  <si>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</si>
  <si>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</si>
  <si>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</si>
  <si>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</si>
  <si>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</si>
  <si>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</si>
  <si>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</si>
  <si>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</si>
  <si>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</si>
  <si>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</si>
  <si>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</si>
  <si>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</si>
  <si>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</si>
  <si>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</si>
  <si>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</si>
  <si>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</si>
  <si>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</si>
  <si>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</si>
  <si>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</si>
  <si>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</si>
  <si>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</si>
  <si>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</si>
  <si>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</si>
  <si>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</si>
  <si>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</si>
  <si>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</si>
  <si>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</si>
  <si>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</si>
  <si>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</si>
  <si>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</si>
  <si>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</si>
  <si>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</si>
  <si>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</si>
  <si>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</si>
  <si>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</si>
  <si>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</si>
  <si>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</si>
  <si>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</si>
  <si>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</si>
  <si>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</si>
  <si>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</si>
  <si>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</si>
  <si>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</si>
  <si>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</si>
  <si>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</si>
  <si>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</si>
  <si>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</si>
  <si>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</si>
  <si>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</si>
  <si>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</si>
  <si>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</si>
  <si>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</si>
  <si>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</si>
  <si>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</si>
  <si>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</si>
  <si>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</si>
  <si>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</si>
  <si>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</si>
  <si>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</si>
  <si>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</si>
  <si>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</si>
  <si>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</si>
  <si>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</si>
  <si>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</si>
  <si>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</si>
  <si>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</si>
  <si>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</si>
  <si>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</si>
  <si>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</si>
  <si>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</si>
  <si>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</si>
  <si>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</si>
  <si>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</si>
  <si>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</si>
  <si>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</si>
  <si>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</si>
  <si>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</si>
  <si>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</si>
  <si>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</si>
  <si>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</si>
  <si>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</si>
  <si>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</si>
  <si>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</si>
  <si>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</si>
  <si>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</si>
  <si>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</si>
  <si>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</si>
  <si>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</si>
  <si>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</si>
  <si>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</si>
  <si>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</si>
  <si>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</si>
  <si>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</si>
  <si>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</si>
  <si>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</si>
  <si>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</si>
  <si>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</si>
  <si>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</si>
  <si>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</si>
  <si>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</si>
  <si>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</si>
  <si>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</si>
  <si>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</si>
  <si>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</si>
  <si>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</si>
  <si>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</si>
  <si>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</si>
  <si>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</si>
  <si>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</si>
  <si>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</si>
  <si>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</si>
  <si>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</si>
  <si>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</si>
  <si>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</si>
  <si>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</si>
  <si>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</si>
  <si>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</si>
  <si>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</si>
  <si>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</si>
  <si>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</si>
  <si>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</si>
  <si>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</si>
  <si>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</si>
  <si>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</si>
  <si>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</si>
  <si>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</si>
  <si>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</si>
  <si>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</si>
  <si>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</si>
  <si>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</si>
  <si>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</si>
  <si>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</si>
  <si>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</si>
  <si>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</si>
  <si>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</si>
  <si>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</si>
  <si>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</si>
  <si>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</si>
  <si>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</si>
  <si>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</si>
  <si>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</si>
  <si>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</si>
  <si>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</si>
  <si>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</si>
  <si>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</si>
  <si>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</si>
  <si>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</si>
  <si>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</si>
  <si>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</si>
  <si>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</si>
  <si>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</si>
  <si>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</si>
  <si>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</si>
  <si>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</si>
  <si>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</si>
  <si>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</si>
  <si>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</si>
  <si>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</si>
  <si>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</si>
  <si>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</si>
  <si>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</si>
  <si>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</si>
  <si>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</si>
  <si>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</si>
  <si>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</si>
  <si>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</si>
  <si>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</si>
  <si>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</si>
  <si>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</si>
  <si>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</si>
  <si>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</si>
  <si>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</si>
  <si>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</si>
  <si>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</si>
  <si>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</si>
  <si>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</si>
  <si>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</si>
  <si>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</si>
  <si>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</si>
  <si>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</si>
  <si>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</si>
  <si>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</si>
  <si>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</si>
  <si>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</si>
  <si>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</si>
  <si>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</si>
  <si>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</si>
  <si>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</si>
  <si>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</si>
  <si>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</si>
  <si>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</si>
  <si>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</si>
  <si>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</si>
  <si>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</si>
  <si>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</si>
  <si>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</si>
  <si>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</si>
  <si>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</si>
  <si>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</si>
  <si>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</si>
  <si>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</si>
  <si>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</si>
  <si>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</si>
  <si>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</si>
  <si>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</si>
  <si>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</si>
  <si>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</si>
  <si>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</si>
  <si>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</si>
  <si>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</si>
  <si>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</si>
  <si>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</si>
  <si>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</si>
  <si>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</si>
  <si>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</si>
  <si>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</si>
  <si>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</si>
  <si>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</si>
  <si>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</si>
  <si>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</si>
  <si>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</si>
  <si>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</si>
  <si>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</si>
  <si>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</si>
  <si>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</si>
  <si>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</si>
  <si>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</si>
  <si>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</si>
  <si>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</si>
  <si>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</si>
  <si>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</si>
  <si>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</si>
  <si>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</si>
  <si>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</si>
  <si>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</si>
  <si>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</si>
  <si>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</si>
  <si>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</si>
  <si>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</si>
  <si>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</si>
  <si>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</si>
  <si>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</si>
  <si>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</si>
  <si>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</si>
  <si>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</si>
  <si>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</si>
  <si>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</si>
  <si>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</si>
  <si>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</si>
  <si>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</si>
  <si>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</si>
  <si>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</si>
  <si>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</si>
  <si>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</si>
  <si>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</si>
  <si>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</si>
  <si>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</si>
  <si>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</si>
  <si>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</si>
  <si>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</si>
  <si>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</si>
  <si>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</si>
  <si>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</si>
  <si>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</si>
  <si>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</si>
  <si>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</si>
  <si>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</si>
  <si>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</si>
  <si>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</si>
  <si>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</si>
  <si>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</si>
  <si>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</si>
  <si>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</si>
  <si>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</si>
  <si>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</si>
  <si>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</si>
  <si>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</si>
  <si>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</si>
  <si>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</si>
  <si>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</si>
  <si>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</si>
  <si>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</si>
  <si>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</si>
  <si>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</si>
  <si>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</si>
  <si>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</si>
  <si>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</si>
  <si>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</si>
  <si>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</si>
  <si>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</si>
  <si>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</si>
  <si>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</si>
  <si>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</si>
  <si>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</si>
  <si>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</si>
  <si>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</si>
  <si>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</si>
  <si>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</si>
  <si>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</si>
  <si>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</si>
  <si>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</si>
  <si>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</si>
  <si>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</si>
  <si>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</si>
  <si>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</si>
  <si>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</si>
  <si>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</si>
  <si>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</si>
  <si>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</si>
  <si>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</si>
  <si>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</si>
  <si>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</si>
  <si>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</si>
  <si>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</si>
  <si>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</si>
  <si>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</si>
  <si>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</si>
  <si>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</si>
  <si>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</si>
  <si>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</si>
  <si>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</si>
  <si>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</si>
  <si>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</si>
  <si>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</si>
  <si>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</si>
  <si>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</si>
  <si>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</si>
  <si>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</si>
  <si>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</si>
  <si>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</si>
  <si>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</si>
  <si>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</si>
  <si>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</si>
  <si>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</si>
  <si>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</si>
  <si>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</si>
  <si>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</si>
  <si>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</si>
  <si>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</si>
  <si>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</si>
  <si>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</si>
  <si>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</si>
  <si>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</si>
  <si>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</si>
  <si>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</si>
  <si>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</si>
  <si>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</si>
  <si>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</si>
  <si>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</si>
  <si>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</si>
  <si>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</si>
  <si>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</si>
  <si>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</si>
  <si>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</si>
  <si>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</si>
  <si>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</si>
  <si>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</si>
  <si>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</si>
  <si>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</si>
  <si>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</si>
  <si>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</si>
  <si>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</si>
  <si>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</si>
  <si>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</si>
  <si>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</si>
  <si>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</si>
  <si>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</si>
  <si>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</si>
  <si>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</si>
  <si>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</si>
  <si>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</si>
  <si>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</si>
  <si>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</si>
  <si>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</si>
  <si>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</si>
  <si>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</si>
  <si>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</si>
  <si>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</si>
  <si>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</si>
  <si>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</si>
  <si>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</si>
  <si>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</si>
  <si>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</si>
  <si>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</si>
  <si>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</si>
  <si>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</si>
  <si>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</si>
  <si>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</si>
  <si>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</si>
  <si>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</si>
  <si>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</si>
  <si>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</si>
  <si>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</si>
  <si>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</si>
  <si>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</si>
  <si>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</si>
  <si>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</si>
  <si>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</si>
  <si>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</si>
  <si>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</si>
  <si>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</si>
  <si>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</si>
  <si>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</si>
  <si>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</si>
  <si>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</si>
  <si>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</si>
  <si>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</si>
  <si>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</si>
  <si>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</si>
  <si>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</si>
  <si>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</si>
  <si>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</si>
  <si>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</si>
  <si>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</si>
  <si>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</si>
  <si>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</si>
  <si>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</si>
  <si>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</si>
  <si>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</si>
  <si>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</si>
  <si>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</si>
  <si>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</si>
  <si>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</si>
  <si>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</si>
  <si>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</si>
  <si>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</si>
  <si>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</si>
  <si>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</si>
  <si>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</si>
  <si>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</si>
  <si>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</si>
  <si>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</si>
  <si>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</si>
  <si>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</si>
  <si>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</si>
  <si>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</si>
  <si>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</si>
  <si>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</si>
  <si>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</si>
  <si>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</si>
  <si>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</si>
  <si>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</si>
  <si>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</si>
  <si>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</si>
  <si>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</si>
  <si>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</si>
  <si>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</si>
  <si>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</si>
  <si>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</si>
  <si>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</si>
  <si>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</si>
  <si>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</si>
  <si>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</si>
  <si>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</si>
  <si>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</si>
  <si>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</si>
  <si>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</si>
  <si>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</si>
  <si>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</si>
  <si>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</si>
  <si>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</si>
  <si>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</si>
  <si>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</si>
  <si>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</si>
  <si>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</si>
  <si>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</si>
  <si>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</si>
  <si>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</si>
  <si>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</si>
  <si>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</si>
  <si>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</si>
  <si>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</si>
  <si>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</si>
  <si>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</si>
  <si>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</si>
  <si>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</si>
  <si>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</si>
  <si>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</si>
  <si>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</si>
  <si>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</si>
  <si>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</si>
  <si>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</si>
  <si>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</si>
  <si>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</si>
  <si>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</si>
  <si>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</si>
  <si>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</si>
  <si>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</si>
  <si>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</si>
  <si>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</si>
  <si>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</si>
  <si>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</si>
  <si>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</si>
  <si>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</si>
  <si>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</si>
  <si>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</si>
  <si>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</si>
  <si>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</si>
  <si>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</si>
  <si>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</si>
  <si>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</si>
  <si>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</si>
  <si>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</si>
  <si>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</si>
  <si>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</si>
  <si>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</si>
  <si>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</si>
  <si>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</si>
  <si>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</si>
  <si>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</si>
  <si>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</si>
  <si>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</si>
  <si>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</si>
  <si>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</si>
  <si>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</si>
  <si>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</si>
  <si>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</si>
  <si>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</si>
  <si>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</si>
  <si>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</si>
  <si>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</si>
  <si>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</si>
  <si>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</si>
  <si>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</si>
  <si>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</si>
  <si>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</si>
  <si>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</si>
  <si>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</si>
  <si>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</si>
  <si>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</si>
  <si>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</si>
  <si>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</si>
  <si>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</si>
  <si>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</si>
  <si>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</si>
  <si>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</si>
  <si>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</si>
  <si>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</si>
  <si>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</si>
  <si>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</si>
  <si>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</si>
  <si>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</si>
  <si>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</si>
  <si>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</si>
  <si>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</si>
  <si>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</si>
  <si>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</si>
  <si>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</si>
  <si>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</si>
  <si>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</si>
  <si>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</si>
  <si>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</si>
  <si>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</si>
  <si>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</si>
  <si>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</si>
  <si>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</si>
  <si>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</si>
  <si>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</si>
  <si>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</si>
  <si>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</si>
  <si>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</si>
  <si>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</si>
  <si>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</si>
  <si>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</si>
  <si>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</si>
  <si>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</si>
  <si>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</si>
  <si>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</si>
  <si>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</si>
  <si>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</si>
  <si>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</si>
  <si>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</si>
  <si>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</si>
  <si>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</si>
  <si>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</si>
  <si>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</si>
  <si>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</si>
  <si>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</si>
  <si>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</si>
  <si>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</si>
  <si>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</si>
  <si>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</si>
  <si>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</si>
  <si>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</si>
  <si>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</si>
  <si>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</si>
  <si>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</si>
  <si>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</si>
  <si>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</si>
  <si>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</si>
  <si>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</si>
  <si>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</si>
  <si>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</si>
  <si>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</si>
  <si>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</si>
  <si>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</si>
  <si>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</si>
  <si>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</si>
  <si>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</si>
  <si>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</si>
  <si>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</si>
  <si>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</si>
  <si>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</si>
  <si>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</si>
  <si>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</si>
  <si>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</si>
  <si>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</si>
  <si>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</si>
  <si>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</si>
  <si>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</si>
  <si>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</si>
  <si>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</si>
  <si>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</si>
  <si>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</si>
  <si>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</si>
  <si>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</si>
  <si>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</si>
  <si>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</si>
  <si>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</si>
  <si>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</si>
  <si>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</si>
  <si>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</si>
  <si>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</si>
  <si>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</si>
  <si>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</si>
  <si>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</si>
  <si>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</si>
  <si>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</si>
  <si>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</si>
  <si>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</si>
  <si>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</si>
  <si>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</si>
  <si>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</si>
  <si>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</si>
  <si>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</si>
  <si>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</si>
  <si>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</si>
  <si>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</si>
  <si>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</si>
  <si>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</si>
  <si>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</si>
  <si>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</si>
  <si>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</si>
  <si>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</si>
  <si>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</si>
  <si>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</si>
  <si>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</si>
  <si>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</si>
  <si>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</si>
  <si>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</si>
  <si>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</si>
  <si>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</si>
  <si>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</si>
  <si>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</si>
  <si>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</si>
  <si>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</si>
  <si>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</si>
  <si>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</si>
  <si>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</si>
  <si>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</si>
  <si>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</si>
  <si>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</si>
  <si>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</si>
  <si>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</si>
  <si>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</si>
  <si>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</si>
  <si>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</si>
  <si>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</si>
  <si>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</si>
  <si>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</si>
  <si>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</si>
  <si>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</si>
  <si>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</si>
  <si>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</si>
  <si>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</si>
  <si>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</si>
  <si>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</si>
  <si>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</si>
  <si>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</si>
  <si>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</si>
  <si>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</si>
  <si>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</si>
  <si>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</si>
  <si>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</si>
  <si>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</si>
  <si>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</si>
  <si>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</si>
  <si>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</si>
  <si>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</si>
  <si>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</si>
  <si>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</si>
  <si>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</si>
  <si>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</si>
  <si>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</si>
  <si>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</si>
  <si>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</si>
  <si>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</si>
  <si>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</si>
  <si>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</si>
  <si>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</si>
  <si>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</si>
  <si>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</si>
  <si>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</si>
  <si>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</si>
  <si>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</si>
  <si>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</si>
  <si>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</si>
  <si>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</si>
  <si>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</si>
  <si>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</si>
  <si>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</si>
  <si>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</si>
  <si>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</si>
  <si>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</si>
  <si>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</si>
  <si>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</si>
  <si>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</si>
  <si>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</si>
  <si>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</si>
  <si>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</si>
  <si>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</si>
  <si>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</si>
  <si>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</si>
  <si>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</si>
  <si>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</si>
  <si>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</si>
  <si>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</si>
  <si>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</si>
  <si>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</si>
  <si>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</si>
  <si>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</si>
  <si>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</si>
  <si>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</si>
  <si>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</si>
  <si>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</si>
  <si>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</si>
  <si>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</si>
  <si>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</si>
  <si>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</si>
  <si>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</si>
  <si>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</si>
  <si>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</si>
  <si>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</si>
  <si>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</si>
  <si>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</si>
  <si>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</si>
  <si>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</si>
  <si>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</si>
  <si>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</si>
  <si>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</si>
  <si>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</si>
  <si>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</si>
  <si>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</si>
  <si>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</si>
  <si>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</si>
  <si>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</si>
  <si>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</si>
  <si>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</si>
  <si>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</si>
  <si>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</si>
  <si>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</si>
  <si>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</si>
  <si>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</si>
  <si>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</si>
  <si>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</si>
  <si>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</si>
  <si>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</si>
  <si>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</si>
  <si>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</si>
  <si>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</si>
  <si>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</si>
  <si>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</si>
  <si>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</si>
  <si>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</si>
  <si>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</si>
  <si>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</si>
  <si>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</si>
  <si>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</si>
  <si>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</si>
  <si>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</si>
  <si>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</si>
  <si>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</si>
  <si>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</si>
  <si>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</si>
  <si>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</si>
  <si>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</si>
  <si>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</si>
  <si>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</si>
  <si>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</si>
  <si>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</si>
  <si>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</si>
  <si>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</si>
  <si>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</si>
  <si>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</si>
  <si>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</si>
  <si>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</si>
  <si>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</si>
  <si>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</si>
  <si>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</si>
  <si>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</si>
  <si>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</si>
  <si>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</si>
  <si>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</si>
  <si>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</si>
  <si>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</si>
  <si>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</si>
  <si>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</si>
  <si>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</si>
  <si>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</si>
  <si>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</si>
  <si>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</si>
  <si>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</si>
  <si>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</si>
  <si>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</si>
  <si>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</si>
  <si>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</si>
  <si>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</si>
  <si>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</si>
  <si>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</si>
  <si>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</si>
  <si>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</si>
  <si>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</si>
  <si>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</si>
  <si>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</si>
  <si>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</si>
  <si>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</si>
  <si>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</si>
  <si>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</si>
  <si>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</si>
  <si>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</si>
  <si>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</si>
  <si>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</si>
  <si>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</si>
  <si>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</si>
  <si>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</si>
  <si>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</si>
  <si>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</si>
  <si>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</si>
  <si>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</si>
  <si>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</si>
  <si>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</si>
  <si>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</si>
  <si>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</si>
  <si>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</si>
  <si>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</si>
  <si>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</si>
  <si>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</si>
  <si>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</si>
  <si>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</si>
  <si>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</si>
  <si>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</si>
  <si>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</si>
  <si>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</si>
  <si>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</si>
  <si>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</si>
  <si>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</si>
  <si>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</si>
  <si>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</si>
  <si>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</si>
  <si>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</si>
  <si>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</si>
  <si>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</si>
  <si>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</si>
  <si>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</si>
  <si>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</si>
  <si>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</si>
  <si>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</si>
  <si>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</si>
  <si>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</si>
  <si>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</si>
  <si>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</si>
  <si>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</si>
  <si>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</si>
  <si>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</si>
  <si>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</si>
  <si>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</si>
  <si>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</si>
  <si>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</si>
  <si>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</si>
  <si>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</si>
  <si>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</si>
  <si>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</si>
  <si>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</si>
  <si>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</si>
  <si>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</si>
  <si>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</si>
  <si>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</si>
  <si>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</si>
  <si>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</si>
  <si>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</si>
  <si>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</si>
  <si>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</si>
  <si>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</si>
  <si>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</si>
  <si>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</si>
  <si>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</si>
  <si>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</si>
  <si>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</si>
  <si>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</si>
  <si>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</si>
  <si>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</si>
  <si>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</si>
  <si>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</si>
  <si>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</si>
  <si>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</si>
  <si>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</si>
  <si>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</si>
  <si>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</si>
  <si>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</si>
  <si>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</si>
  <si>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</si>
  <si>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</si>
  <si>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</si>
  <si>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</si>
  <si>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</si>
  <si>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</si>
  <si>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</si>
  <si>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</si>
  <si>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</si>
  <si>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</si>
  <si>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</si>
  <si>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</si>
  <si>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</si>
  <si>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</si>
  <si>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</si>
  <si>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</si>
  <si>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</si>
  <si>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</si>
  <si>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</si>
  <si>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</si>
  <si>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</si>
  <si>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</si>
  <si>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</si>
  <si>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</si>
  <si>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</si>
  <si>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</si>
  <si>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</si>
  <si>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</si>
  <si>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</si>
  <si>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</si>
  <si>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</si>
  <si>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</si>
  <si>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</si>
  <si>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</si>
  <si>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</si>
  <si>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</si>
  <si>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</si>
  <si>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</si>
  <si>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</si>
  <si>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</si>
  <si>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</si>
  <si>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</si>
  <si>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</si>
  <si>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</si>
  <si>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</si>
  <si>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</si>
  <si>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</si>
  <si>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</si>
  <si>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</si>
  <si>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</si>
  <si>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</si>
  <si>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</si>
  <si>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</si>
  <si>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</si>
  <si>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</si>
  <si>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</si>
  <si>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</si>
  <si>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</si>
  <si>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</si>
  <si>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</si>
  <si>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</si>
  <si>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</si>
  <si>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</si>
  <si>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</si>
  <si>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</si>
  <si>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</si>
  <si>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</si>
  <si>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</si>
  <si>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</si>
  <si>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</si>
  <si>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</si>
  <si>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</si>
  <si>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</si>
  <si>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</si>
  <si>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</si>
  <si>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</si>
  <si>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</si>
  <si>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</si>
  <si>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</si>
  <si>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</si>
  <si>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</si>
  <si>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</si>
  <si>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</si>
  <si>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</si>
  <si>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</si>
  <si>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</si>
  <si>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</si>
  <si>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</si>
  <si>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</si>
  <si>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</si>
  <si>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</si>
  <si>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</si>
  <si>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</si>
  <si>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</si>
  <si>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</si>
  <si>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</si>
  <si>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</si>
  <si>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</si>
  <si>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</si>
  <si>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</si>
  <si>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</si>
  <si>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</si>
  <si>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</si>
  <si>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</si>
  <si>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</si>
  <si>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</si>
  <si>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</si>
  <si>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</si>
  <si>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</si>
  <si>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</si>
  <si>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</si>
  <si>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</si>
  <si>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</si>
  <si>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</si>
  <si>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</si>
  <si>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</si>
  <si>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</si>
  <si>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</si>
  <si>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</si>
  <si>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</si>
  <si>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</si>
  <si>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</si>
  <si>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</si>
  <si>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</si>
  <si>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</si>
  <si>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</si>
  <si>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</si>
  <si>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</si>
  <si>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</si>
  <si>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</si>
  <si>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</si>
  <si>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</si>
  <si>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</si>
  <si>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</si>
  <si>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</si>
  <si>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</si>
  <si>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</si>
  <si>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</si>
  <si>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</si>
  <si>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</si>
  <si>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</si>
  <si>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</si>
  <si>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</si>
  <si>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</si>
  <si>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</si>
  <si>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</si>
  <si>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</si>
  <si>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</si>
  <si>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</si>
  <si>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</si>
  <si>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</si>
  <si>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</si>
  <si>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</si>
  <si>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</si>
  <si>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</si>
  <si>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</si>
  <si>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</si>
  <si>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</si>
  <si>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</si>
  <si>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</si>
  <si>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</si>
  <si>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</si>
  <si>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</si>
  <si>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</si>
  <si>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</si>
  <si>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</si>
  <si>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</si>
  <si>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</si>
  <si>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</si>
  <si>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</si>
  <si>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</si>
  <si>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</si>
  <si>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</si>
  <si>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</si>
  <si>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</si>
  <si>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</si>
  <si>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</si>
  <si>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</si>
  <si>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</si>
  <si>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</si>
  <si>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</si>
  <si>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</si>
  <si>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</si>
  <si>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</si>
  <si>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</si>
  <si>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</si>
  <si>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</si>
  <si>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</si>
  <si>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</si>
  <si>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</si>
  <si>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</si>
  <si>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</si>
  <si>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</si>
  <si>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</si>
  <si>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</si>
  <si>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</si>
  <si>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</si>
  <si>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</si>
  <si>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</si>
  <si>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</si>
  <si>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</si>
  <si>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</si>
  <si>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</si>
  <si>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</si>
  <si>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</si>
  <si>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</si>
  <si>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</si>
  <si>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</si>
  <si>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</si>
  <si>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</si>
  <si>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</si>
  <si>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</si>
  <si>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</si>
  <si>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</si>
  <si>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</si>
  <si>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</si>
  <si>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</si>
  <si>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</si>
  <si>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</si>
  <si>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</si>
  <si>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</si>
  <si>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</si>
  <si>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</si>
  <si>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</si>
  <si>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</si>
  <si>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</si>
  <si>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</si>
  <si>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</si>
  <si>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</si>
  <si>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</si>
  <si>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</si>
  <si>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</si>
  <si>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</si>
  <si>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</si>
  <si>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</si>
  <si>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</si>
  <si>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</si>
  <si>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</si>
  <si>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</si>
  <si>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</si>
  <si>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</si>
  <si>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</si>
  <si>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</si>
  <si>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</si>
  <si>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</si>
  <si>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</si>
  <si>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</si>
  <si>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</si>
  <si>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</si>
  <si>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</si>
  <si>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</si>
  <si>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</si>
  <si>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</si>
  <si>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</si>
  <si>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</si>
  <si>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</si>
  <si>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</si>
  <si>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</si>
  <si>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</si>
  <si>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</si>
  <si>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</si>
  <si>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</si>
  <si>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</si>
  <si>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</si>
  <si>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</si>
  <si>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</si>
  <si>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</si>
  <si>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</si>
  <si>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</si>
  <si>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</si>
  <si>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</si>
  <si>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</si>
  <si>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</si>
  <si>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</si>
  <si>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</si>
  <si>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</si>
  <si>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</si>
  <si>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</si>
  <si>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</si>
  <si>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</si>
  <si>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</si>
  <si>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</si>
  <si>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</si>
  <si>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</si>
  <si>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</si>
  <si>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</si>
  <si>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</si>
  <si>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</si>
  <si>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</si>
  <si>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</si>
  <si>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</si>
  <si>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</si>
  <si>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</si>
  <si>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</si>
  <si>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</si>
  <si>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</si>
  <si>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</si>
  <si>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</si>
  <si>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</si>
  <si>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</si>
  <si>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</si>
  <si>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</si>
  <si>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</si>
  <si>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</si>
  <si>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</si>
  <si>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</si>
  <si>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</si>
  <si>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</si>
  <si>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</si>
  <si>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</si>
  <si>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</si>
  <si>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</si>
  <si>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</si>
  <si>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</si>
  <si>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</si>
  <si>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</si>
  <si>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</si>
  <si>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</si>
  <si>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</si>
  <si>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</si>
  <si>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</si>
  <si>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</si>
  <si>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</si>
  <si>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</si>
  <si>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</si>
  <si>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</si>
  <si>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</si>
  <si>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</si>
  <si>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</si>
  <si>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</si>
  <si>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</si>
  <si>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</si>
  <si>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</si>
  <si>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</si>
  <si>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</si>
  <si>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</si>
  <si>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</si>
  <si>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</si>
  <si>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</si>
  <si>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</si>
  <si>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</si>
  <si>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</si>
  <si>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</si>
  <si>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</si>
  <si>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</si>
  <si>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</si>
  <si>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</si>
  <si>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</si>
  <si>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</si>
  <si>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</si>
  <si>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</si>
  <si>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</si>
  <si>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</si>
  <si>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</si>
  <si>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</si>
  <si>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</si>
  <si>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</si>
  <si>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</si>
  <si>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</si>
  <si>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</si>
  <si>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</si>
  <si>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</si>
  <si>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</si>
  <si>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</si>
  <si>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</si>
  <si>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</si>
  <si>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</si>
  <si>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</si>
  <si>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</si>
  <si>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</si>
  <si>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</si>
  <si>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</si>
  <si>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</si>
  <si>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</si>
  <si>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</si>
  <si>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</si>
  <si>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</si>
  <si>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</si>
  <si>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</si>
  <si>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</si>
  <si>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</si>
  <si>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</si>
  <si>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</si>
  <si>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</si>
  <si>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</si>
  <si>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</si>
  <si>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</si>
  <si>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</si>
  <si>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</si>
  <si>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</si>
  <si>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</si>
  <si>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</si>
  <si>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</si>
  <si>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</si>
  <si>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</si>
  <si>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</si>
  <si>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</si>
  <si>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</si>
  <si>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</si>
  <si>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</si>
  <si>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</si>
  <si>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</si>
  <si>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</si>
  <si>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</si>
  <si>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</si>
  <si>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</si>
  <si>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</si>
  <si>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</si>
  <si>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</si>
  <si>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</si>
  <si>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</si>
  <si>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</si>
  <si>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</si>
  <si>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</si>
  <si>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</si>
  <si>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</si>
  <si>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</si>
  <si>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</si>
  <si>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</si>
  <si>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</si>
  <si>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</si>
  <si>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</si>
  <si>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</si>
  <si>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</si>
  <si>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</si>
  <si>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</si>
  <si>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</si>
  <si>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</si>
  <si>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</si>
  <si>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</si>
  <si>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</si>
  <si>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</si>
  <si>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</si>
  <si>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</si>
  <si>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</si>
  <si>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</si>
  <si>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</si>
  <si>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</si>
  <si>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</si>
  <si>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</si>
  <si>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</si>
  <si>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</si>
  <si>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</si>
  <si>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</si>
  <si>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</si>
  <si>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</si>
  <si>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</si>
  <si>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</si>
  <si>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</si>
  <si>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</si>
  <si>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</si>
  <si>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</si>
  <si>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</si>
  <si>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</si>
  <si>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</si>
  <si>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</si>
  <si>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</si>
  <si>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</si>
  <si>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</si>
  <si>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</si>
  <si>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</si>
  <si>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</si>
  <si>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</si>
  <si>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</si>
  <si>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</si>
  <si>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</si>
  <si>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</si>
  <si>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</si>
  <si>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</si>
  <si>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</si>
  <si>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</si>
  <si>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</si>
  <si>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</si>
  <si>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</si>
  <si>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</si>
  <si>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</si>
  <si>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</si>
  <si>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</si>
  <si>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</si>
  <si>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</si>
  <si>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</si>
  <si>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</si>
  <si>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</si>
  <si>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</si>
  <si>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</si>
  <si>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</si>
  <si>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</si>
  <si>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</si>
  <si>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</si>
  <si>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</si>
  <si>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</si>
  <si>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</si>
  <si>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</si>
  <si>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</si>
  <si>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</si>
  <si>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</si>
  <si>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</si>
  <si>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</si>
  <si>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</si>
  <si>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</si>
  <si>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</si>
  <si>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</si>
  <si>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</si>
  <si>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</si>
  <si>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</si>
  <si>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</si>
  <si>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</si>
  <si>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</si>
  <si>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</si>
  <si>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</si>
  <si>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</si>
  <si>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</si>
  <si>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</si>
  <si>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</si>
  <si>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</si>
  <si>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</si>
  <si>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</si>
  <si>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</si>
  <si>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</si>
  <si>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</si>
  <si>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</si>
  <si>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</si>
  <si>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</si>
  <si>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</si>
  <si>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</si>
  <si>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</si>
  <si>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</si>
  <si>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</si>
  <si>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</si>
  <si>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</si>
  <si>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</si>
  <si>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</si>
  <si>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</si>
  <si>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</si>
  <si>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</si>
  <si>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</si>
  <si>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</si>
  <si>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</si>
  <si>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</si>
  <si>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</si>
  <si>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</si>
  <si>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</si>
  <si>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</si>
  <si>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</si>
  <si>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</si>
  <si>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</si>
  <si>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</si>
  <si>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</si>
  <si>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</si>
  <si>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</si>
  <si>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</si>
  <si>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</si>
  <si>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</si>
  <si>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</si>
  <si>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</si>
  <si>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</si>
  <si>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</si>
  <si>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</si>
  <si>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</si>
  <si>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</si>
  <si>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</si>
  <si>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</si>
  <si>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</si>
  <si>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</si>
  <si>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</si>
  <si>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</si>
  <si>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</si>
  <si>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</si>
  <si>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</si>
  <si>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</si>
  <si>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</si>
  <si>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</si>
  <si>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</si>
  <si>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</si>
  <si>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</si>
  <si>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</si>
  <si>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</si>
  <si>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</si>
  <si>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</si>
  <si>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</si>
  <si>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</si>
  <si>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</si>
  <si>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</si>
  <si>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</si>
  <si>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</si>
  <si>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</si>
  <si>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</si>
  <si>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</si>
  <si>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</si>
  <si>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</si>
  <si>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</si>
  <si>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</si>
  <si>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</si>
  <si>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</si>
  <si>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</si>
  <si>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</si>
  <si>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</si>
  <si>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</si>
  <si>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</si>
  <si>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</si>
  <si>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</si>
  <si>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</si>
  <si>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</si>
  <si>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</si>
  <si>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</si>
  <si>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</si>
  <si>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</si>
  <si>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</si>
  <si>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</si>
  <si>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</si>
  <si>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</si>
  <si>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</si>
  <si>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</si>
  <si>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</si>
  <si>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</si>
  <si>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</si>
  <si>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</si>
  <si>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</si>
  <si>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</si>
  <si>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</si>
  <si>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</si>
  <si>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</si>
  <si>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</si>
  <si>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</si>
  <si>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</si>
  <si>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</si>
  <si>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</si>
  <si>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</si>
  <si>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</si>
  <si>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</si>
  <si>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</si>
  <si>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</si>
  <si>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</si>
  <si>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</si>
  <si>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</si>
  <si>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</si>
  <si>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</si>
  <si>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</si>
  <si>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</si>
  <si>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</si>
  <si>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</si>
  <si>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</si>
  <si>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</si>
  <si>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</si>
  <si>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</si>
  <si>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</si>
  <si>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</si>
  <si>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</si>
  <si>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</si>
  <si>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</si>
  <si>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</si>
  <si>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</si>
  <si>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</si>
  <si>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</si>
  <si>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</si>
  <si>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</si>
  <si>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</si>
  <si>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</si>
  <si>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</si>
  <si>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</si>
  <si>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</si>
  <si>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</si>
  <si>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</si>
  <si>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</si>
  <si>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</si>
  <si>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</si>
  <si>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</si>
  <si>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</si>
  <si>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</si>
  <si>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</si>
  <si>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</si>
  <si>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</si>
  <si>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</si>
  <si>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</si>
  <si>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</si>
  <si>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</si>
  <si>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</si>
  <si>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</si>
  <si>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</si>
  <si>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</si>
  <si>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</si>
  <si>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</si>
  <si>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</si>
  <si>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</si>
  <si>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</si>
  <si>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</si>
  <si>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</si>
  <si>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</si>
  <si>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</si>
  <si>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</si>
  <si>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</si>
  <si>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</si>
  <si>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</si>
  <si>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</si>
  <si>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</si>
  <si>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</si>
  <si>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</si>
  <si>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</si>
  <si>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</si>
  <si>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</si>
  <si>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</si>
  <si>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</si>
  <si>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</si>
  <si>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</si>
  <si>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</si>
  <si>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</si>
  <si>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</si>
  <si>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</si>
  <si>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</si>
  <si>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</si>
  <si>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</si>
  <si>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</si>
  <si>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</si>
  <si>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</si>
  <si>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</si>
  <si>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</si>
  <si>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</si>
  <si>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</si>
  <si>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</si>
  <si>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</si>
  <si>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</si>
  <si>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</si>
  <si>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</si>
  <si>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</si>
  <si>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</si>
  <si>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</si>
  <si>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</si>
  <si>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</si>
  <si>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</si>
  <si>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</si>
  <si>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</si>
  <si>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</si>
  <si>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</si>
  <si>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</si>
  <si>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</si>
  <si>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</si>
  <si>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</si>
  <si>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</si>
  <si>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</si>
  <si>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</si>
  <si>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</si>
  <si>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</si>
  <si>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</si>
  <si>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</si>
  <si>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</si>
  <si>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</si>
  <si>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</si>
  <si>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</si>
  <si>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</si>
  <si>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</si>
  <si>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</si>
  <si>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</si>
  <si>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</si>
  <si>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</si>
  <si>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</si>
  <si>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</si>
  <si>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</si>
  <si>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</si>
  <si>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</si>
  <si>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</si>
  <si>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</si>
  <si>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</si>
  <si>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</si>
  <si>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</si>
  <si>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</si>
  <si>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</si>
  <si>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</si>
  <si>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</si>
  <si>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</si>
  <si>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</si>
  <si>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</si>
  <si>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</si>
  <si>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</si>
  <si>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</si>
  <si>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</si>
  <si>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</si>
  <si>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</si>
  <si>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</si>
  <si>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</si>
  <si>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</si>
  <si>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</si>
  <si>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</si>
  <si>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</si>
  <si>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</si>
  <si>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</si>
  <si>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</si>
  <si>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</si>
  <si>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</si>
  <si>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</si>
  <si>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</si>
  <si>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</si>
  <si>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</si>
  <si>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</si>
  <si>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</si>
  <si>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</si>
  <si>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</si>
  <si>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</si>
  <si>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</si>
  <si>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</si>
  <si>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</si>
  <si>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</si>
  <si>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</si>
  <si>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</si>
  <si>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</si>
  <si>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</si>
  <si>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</si>
  <si>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</si>
  <si>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</si>
  <si>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</si>
  <si>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</si>
  <si>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</si>
  <si>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</si>
  <si>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</si>
  <si>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</si>
  <si>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</si>
  <si>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</si>
  <si>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</si>
  <si>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</si>
  <si>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</si>
  <si>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</si>
  <si>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</si>
  <si>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</si>
  <si>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</si>
  <si>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</si>
  <si>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</si>
  <si>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</si>
  <si>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</si>
  <si>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</si>
  <si>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</si>
  <si>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</si>
  <si>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</si>
  <si>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</si>
  <si>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</si>
  <si>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</si>
  <si>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</si>
  <si>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</si>
  <si>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</si>
  <si>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</si>
  <si>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</si>
  <si>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</si>
  <si>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</si>
  <si>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</si>
  <si>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</si>
  <si>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</si>
  <si>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</si>
  <si>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</si>
  <si>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</si>
  <si>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</si>
  <si>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</si>
  <si>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</si>
  <si>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</si>
  <si>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</si>
  <si>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</si>
  <si>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</si>
  <si>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</si>
  <si>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</si>
  <si>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</si>
  <si>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</si>
  <si>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</si>
  <si>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</si>
  <si>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</si>
  <si>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</si>
  <si>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</si>
  <si>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</si>
  <si>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</si>
  <si>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</si>
  <si>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</si>
  <si>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</si>
  <si>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</si>
  <si>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</si>
  <si>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</si>
  <si>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</si>
  <si>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</si>
  <si>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</si>
  <si>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</si>
  <si>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</si>
  <si>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</si>
  <si>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</si>
  <si>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</si>
  <si>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</si>
  <si>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</si>
  <si>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</si>
  <si>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</si>
  <si>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</si>
  <si>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</si>
  <si>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</si>
  <si>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</si>
  <si>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</si>
  <si>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</si>
  <si>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</si>
  <si>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</si>
  <si>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</si>
  <si>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</si>
  <si>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</si>
  <si>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</si>
  <si>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</si>
  <si>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</si>
  <si>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</si>
  <si>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</si>
  <si>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</si>
  <si>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</si>
  <si>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</si>
  <si>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</si>
  <si>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</si>
  <si>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</si>
  <si>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</si>
  <si>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</si>
  <si>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</si>
  <si>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</si>
  <si>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</si>
  <si>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</si>
  <si>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</si>
  <si>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</si>
  <si>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</si>
  <si>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</si>
  <si>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</si>
  <si>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</si>
  <si>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</si>
  <si>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</si>
  <si>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</si>
  <si>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</si>
  <si>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</si>
  <si>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</si>
  <si>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</si>
  <si>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</si>
  <si>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</si>
  <si>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</si>
  <si>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</si>
  <si>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</si>
  <si>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</si>
  <si>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</si>
  <si>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</si>
  <si>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</si>
  <si>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</si>
  <si>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</si>
  <si>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</si>
  <si>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</si>
  <si>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</si>
  <si>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</si>
  <si>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</si>
  <si>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</si>
  <si>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</si>
  <si>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</si>
  <si>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</si>
  <si>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</si>
  <si>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</si>
  <si>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</si>
  <si>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</si>
  <si>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</si>
  <si>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</si>
  <si>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</si>
  <si>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</si>
  <si>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</si>
  <si>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</si>
  <si>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</si>
  <si>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</si>
  <si>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</si>
  <si>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</si>
  <si>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</si>
  <si>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</si>
  <si>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</si>
  <si>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</si>
  <si>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</si>
  <si>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</si>
  <si>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</si>
  <si>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</si>
  <si>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</si>
  <si>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</si>
  <si>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</si>
  <si>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</si>
  <si>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</si>
  <si>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</si>
  <si>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</si>
  <si>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</si>
  <si>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</si>
  <si>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</si>
  <si>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</si>
  <si>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</si>
  <si>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</si>
  <si>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</si>
  <si>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</si>
  <si>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</si>
  <si>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</si>
  <si>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</si>
  <si>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</si>
  <si>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</si>
  <si>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</si>
  <si>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</si>
  <si>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</si>
  <si>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</si>
  <si>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</si>
  <si>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</si>
  <si>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</si>
  <si>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</si>
  <si>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</si>
  <si>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</si>
  <si>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</si>
  <si>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</si>
  <si>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</si>
  <si>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</si>
  <si>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</si>
  <si>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</si>
  <si>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</si>
  <si>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</si>
  <si>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</si>
  <si>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</si>
  <si>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</si>
  <si>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</si>
  <si>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</si>
  <si>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</si>
  <si>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</si>
  <si>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</si>
  <si>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</si>
  <si>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</si>
  <si>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</si>
  <si>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</si>
  <si>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</si>
  <si>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</si>
  <si>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</si>
  <si>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</si>
  <si>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</si>
  <si>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</si>
  <si>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</si>
  <si>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</si>
  <si>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</si>
  <si>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</si>
  <si>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</si>
  <si>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</si>
  <si>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</si>
  <si>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</si>
  <si>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</si>
  <si>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</si>
  <si>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</si>
  <si>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</si>
  <si>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</si>
  <si>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</si>
  <si>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</si>
  <si>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</si>
  <si>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</si>
  <si>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</si>
  <si>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</si>
  <si>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</si>
  <si>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</si>
  <si>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</si>
  <si>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</si>
  <si>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</si>
  <si>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</si>
  <si>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</si>
  <si>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</si>
  <si>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</si>
  <si>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</si>
  <si>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</si>
  <si>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</si>
  <si>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</si>
  <si>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</si>
  <si>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</si>
  <si>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</si>
  <si>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</si>
  <si>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</si>
  <si>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</si>
  <si>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</si>
  <si>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</si>
  <si>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</si>
  <si>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</si>
  <si>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</si>
  <si>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</si>
  <si>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</si>
  <si>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</si>
  <si>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</si>
  <si>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</si>
  <si>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</si>
  <si>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</si>
  <si>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</si>
  <si>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</si>
  <si>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</si>
  <si>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</si>
  <si>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</si>
  <si>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</si>
  <si>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</si>
  <si>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</si>
  <si>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</si>
  <si>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</si>
  <si>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</si>
  <si>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</si>
  <si>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</si>
  <si>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</si>
  <si>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</si>
  <si>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</si>
  <si>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</si>
  <si>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</si>
  <si>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</si>
  <si>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</si>
  <si>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</si>
  <si>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</si>
  <si>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</si>
  <si>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</si>
  <si>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</si>
  <si>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</si>
  <si>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</si>
  <si>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</si>
  <si>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</si>
  <si>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</si>
  <si>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</si>
  <si>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</si>
  <si>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</si>
  <si>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</si>
  <si>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</si>
  <si>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</si>
  <si>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</si>
  <si>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</si>
  <si>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</si>
  <si>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</si>
  <si>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</si>
  <si>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</si>
  <si>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</si>
  <si>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</si>
  <si>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</si>
  <si>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</si>
  <si>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</si>
  <si>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</si>
  <si>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</si>
  <si>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</si>
  <si>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</si>
  <si>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</si>
  <si>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</si>
  <si>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</si>
  <si>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</si>
  <si>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</si>
  <si>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</si>
  <si>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</si>
  <si>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</si>
  <si>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</si>
  <si>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</si>
  <si>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</si>
  <si>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</si>
  <si>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</si>
  <si>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</si>
  <si>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</si>
  <si>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</si>
  <si>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</si>
  <si>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</si>
  <si>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</si>
  <si>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</si>
  <si>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</si>
  <si>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</si>
  <si>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</si>
  <si>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</si>
  <si>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</si>
  <si>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</si>
  <si>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</si>
  <si>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</si>
  <si>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</si>
  <si>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</si>
  <si>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</si>
  <si>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</si>
  <si>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</si>
  <si>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</si>
  <si>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</si>
  <si>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</si>
  <si>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</si>
  <si>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</si>
  <si>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</si>
  <si>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</si>
  <si>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</si>
  <si>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</si>
  <si>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</si>
  <si>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</si>
  <si>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</si>
  <si>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</si>
  <si>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</si>
  <si>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</si>
  <si>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</si>
  <si>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</si>
  <si>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</si>
  <si>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</si>
  <si>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</si>
  <si>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</si>
  <si>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</si>
  <si>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</si>
  <si>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</si>
  <si>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</si>
  <si>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</si>
  <si>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</si>
  <si>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</si>
  <si>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</si>
  <si>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</si>
  <si>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</si>
  <si>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</si>
  <si>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</si>
  <si>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</si>
  <si>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</si>
  <si>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</si>
  <si>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</si>
  <si>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</si>
  <si>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</si>
  <si>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</si>
  <si>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</si>
  <si>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</si>
  <si>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</si>
  <si>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</si>
  <si>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</si>
  <si>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</si>
  <si>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</si>
  <si>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</si>
  <si>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</si>
  <si>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</si>
  <si>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</si>
  <si>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</si>
  <si>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</si>
  <si>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</si>
  <si>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</si>
  <si>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</si>
  <si>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</si>
  <si>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</si>
  <si>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</si>
  <si>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</si>
  <si>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</si>
  <si>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</si>
  <si>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</si>
  <si>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</si>
  <si>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</si>
  <si>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</si>
  <si>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</si>
  <si>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</si>
  <si>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</si>
  <si>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</si>
  <si>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</si>
  <si>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</si>
  <si>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</si>
  <si>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</si>
  <si>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</si>
  <si>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</si>
  <si>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</si>
  <si>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</si>
  <si>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</si>
  <si>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</si>
  <si>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</si>
  <si>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</si>
  <si>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</si>
  <si>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</si>
  <si>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</si>
  <si>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</si>
  <si>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</si>
  <si>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</si>
  <si>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</si>
  <si>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</si>
  <si>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</si>
  <si>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</si>
  <si>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</si>
  <si>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</si>
  <si>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</si>
  <si>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</si>
  <si>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</si>
  <si>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</si>
  <si>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</si>
  <si>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</si>
  <si>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</si>
  <si>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</si>
  <si>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</si>
  <si>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</si>
  <si>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</si>
  <si>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</si>
  <si>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</si>
  <si>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</si>
  <si>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</si>
  <si>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</si>
  <si>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</si>
  <si>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</si>
  <si>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</si>
  <si>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</si>
  <si>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</si>
  <si>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</si>
  <si>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</si>
  <si>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</si>
  <si>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</si>
  <si>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</si>
  <si>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</si>
  <si>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</si>
  <si>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</si>
  <si>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</si>
  <si>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</si>
  <si>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</si>
  <si>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</si>
  <si>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</si>
  <si>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</si>
  <si>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</si>
  <si>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</si>
  <si>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</si>
  <si>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</si>
  <si>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</si>
  <si>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</si>
  <si>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</si>
  <si>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</si>
  <si>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</si>
  <si>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</si>
  <si>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</si>
  <si>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</si>
  <si>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</si>
  <si>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</si>
  <si>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</si>
  <si>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</si>
  <si>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</si>
  <si>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</si>
  <si>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</si>
  <si>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</si>
  <si>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</si>
  <si>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</si>
  <si>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</si>
  <si>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</si>
  <si>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</si>
  <si>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</si>
  <si>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</si>
  <si>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</si>
  <si>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</si>
  <si>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</si>
  <si>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</si>
  <si>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</si>
  <si>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</si>
  <si>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</si>
  <si>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</si>
  <si>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</si>
  <si>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</si>
  <si>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</si>
  <si>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</si>
  <si>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</si>
  <si>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</si>
  <si>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</si>
  <si>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</si>
  <si>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</si>
  <si>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</si>
  <si>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</si>
  <si>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</si>
  <si>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</si>
  <si>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</si>
  <si>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</si>
  <si>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</si>
  <si>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</si>
  <si>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</si>
  <si>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</si>
  <si>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</si>
  <si>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</si>
  <si>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</si>
  <si>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</si>
  <si>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</si>
  <si>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</si>
  <si>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</si>
  <si>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</si>
  <si>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</si>
  <si>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</si>
  <si>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</si>
  <si>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</si>
  <si>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</si>
  <si>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</si>
  <si>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</si>
  <si>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</si>
  <si>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</si>
  <si>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</si>
  <si>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</si>
  <si>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</si>
  <si>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</si>
  <si>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</si>
  <si>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</si>
  <si>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</si>
  <si>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</si>
  <si>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</si>
  <si>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</si>
  <si>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</si>
  <si>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</si>
  <si>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</si>
  <si>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</si>
  <si>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</si>
  <si>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</si>
  <si>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</si>
  <si>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</si>
  <si>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</si>
  <si>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</si>
  <si>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</si>
  <si>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</si>
  <si>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</si>
  <si>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</si>
  <si>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</si>
  <si>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</si>
  <si>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</si>
  <si>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</si>
  <si>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</si>
  <si>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</si>
  <si>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</si>
  <si>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</si>
  <si>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</si>
  <si>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</si>
  <si>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</si>
  <si>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</si>
  <si>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</si>
  <si>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</si>
  <si>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</si>
  <si>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</si>
  <si>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</si>
  <si>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</si>
  <si>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</si>
  <si>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</si>
  <si>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</si>
  <si>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</si>
  <si>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</si>
  <si>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</si>
  <si>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</si>
  <si>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</si>
  <si>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</si>
  <si>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</si>
  <si>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</si>
  <si>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</si>
  <si>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</si>
  <si>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</si>
  <si>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</si>
  <si>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</si>
  <si>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</si>
  <si>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</si>
  <si>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</si>
  <si>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</si>
  <si>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</si>
  <si>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</si>
  <si>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</si>
  <si>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</si>
  <si>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</si>
  <si>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</si>
  <si>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</si>
  <si>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</si>
  <si>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</si>
  <si>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</si>
  <si>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</si>
  <si>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</si>
  <si>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</si>
  <si>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</si>
  <si>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</si>
  <si>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</si>
  <si>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</si>
  <si>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</si>
  <si>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</si>
  <si>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</si>
  <si>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</si>
  <si>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</si>
  <si>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</si>
  <si>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</si>
  <si>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</si>
  <si>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</si>
  <si>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</si>
  <si>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</si>
  <si>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</si>
  <si>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</si>
  <si>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</si>
  <si>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</si>
  <si>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</si>
  <si>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</si>
  <si>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</si>
  <si>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</si>
  <si>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</si>
  <si>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</si>
  <si>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</si>
  <si>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</si>
  <si>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</si>
  <si>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</si>
  <si>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</si>
  <si>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</si>
  <si>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</si>
  <si>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</si>
  <si>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</si>
  <si>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</si>
  <si>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</si>
  <si>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</si>
  <si>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</si>
  <si>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</si>
  <si>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</si>
  <si>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</si>
  <si>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</si>
  <si>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</si>
  <si>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</si>
  <si>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</si>
  <si>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</si>
  <si>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</si>
  <si>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</si>
  <si>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</si>
  <si>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</si>
  <si>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</si>
  <si>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</si>
  <si>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</si>
  <si>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</si>
  <si>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</si>
  <si>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</si>
  <si>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</si>
  <si>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</si>
  <si>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</si>
  <si>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</si>
  <si>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</si>
  <si>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</si>
  <si>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</si>
  <si>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</si>
  <si>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</si>
  <si>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</si>
  <si>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</si>
  <si>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</si>
  <si>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</si>
  <si>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</si>
  <si>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</si>
  <si>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</si>
  <si>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</si>
  <si>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</si>
  <si>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</si>
  <si>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</si>
  <si>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</si>
  <si>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</si>
  <si>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</si>
  <si>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</si>
  <si>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</si>
  <si>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</si>
  <si>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</si>
  <si>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</si>
  <si>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</si>
  <si>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</si>
  <si>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</si>
  <si>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</si>
  <si>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</si>
  <si>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</si>
  <si>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</si>
  <si>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</si>
  <si>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</si>
  <si>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</si>
  <si>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</si>
  <si>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</si>
  <si>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</si>
  <si>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</si>
  <si>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</si>
  <si>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</si>
  <si>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</si>
  <si>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</si>
  <si>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</si>
  <si>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</si>
  <si>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</si>
  <si>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</si>
  <si>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</si>
  <si>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</si>
  <si>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</si>
  <si>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</si>
  <si>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</si>
  <si>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</si>
  <si>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</si>
  <si>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</si>
  <si>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</si>
  <si>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</si>
  <si>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</si>
  <si>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</si>
  <si>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</si>
  <si>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</si>
  <si>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</si>
  <si>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</si>
  <si>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</si>
  <si>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</si>
  <si>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</si>
  <si>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</si>
  <si>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</si>
  <si>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</si>
  <si>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</si>
  <si>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</si>
  <si>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</si>
  <si>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</si>
  <si>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</si>
  <si>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</si>
  <si>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</si>
  <si>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</si>
  <si>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</si>
  <si>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</si>
  <si>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</si>
  <si>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</si>
  <si>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</si>
  <si>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</si>
  <si>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</si>
  <si>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</si>
  <si>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</si>
  <si>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</si>
  <si>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</si>
  <si>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</si>
  <si>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</si>
  <si>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</si>
  <si>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</si>
  <si>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</si>
  <si>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</si>
  <si>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</si>
  <si>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</si>
  <si>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</si>
  <si>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</si>
  <si>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</si>
  <si>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</si>
  <si>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</si>
  <si>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</si>
  <si>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</si>
  <si>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</si>
  <si>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</si>
  <si>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</si>
  <si>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</si>
  <si>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</si>
  <si>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</si>
  <si>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</si>
  <si>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</si>
  <si>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</si>
  <si>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</si>
  <si>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</si>
  <si>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</si>
  <si>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</si>
  <si>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</si>
  <si>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</si>
  <si>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</si>
  <si>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</si>
  <si>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</si>
  <si>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</si>
  <si>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</si>
  <si>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</si>
  <si>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</si>
  <si>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</si>
  <si>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</si>
  <si>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</si>
  <si>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</si>
  <si>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</si>
  <si>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</si>
  <si>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</si>
  <si>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</si>
  <si>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</si>
  <si>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</si>
  <si>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</si>
  <si>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</si>
  <si>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</si>
  <si>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</si>
  <si>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</si>
  <si>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</si>
  <si>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</si>
  <si>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</si>
  <si>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</si>
  <si>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</si>
  <si>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</si>
  <si>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</si>
  <si>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</si>
  <si>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</si>
  <si>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</si>
  <si>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</si>
  <si>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</si>
  <si>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</si>
  <si>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</si>
  <si>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</si>
  <si>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</si>
  <si>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</si>
  <si>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</si>
  <si>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</si>
  <si>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</si>
  <si>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</si>
  <si>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</si>
  <si>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</si>
  <si>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</si>
  <si>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</si>
  <si>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</si>
  <si>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</si>
  <si>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</si>
  <si>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</si>
  <si>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</si>
  <si>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</si>
  <si>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</si>
  <si>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</si>
  <si>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</si>
  <si>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</si>
  <si>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</si>
  <si>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</si>
  <si>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</si>
  <si>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</si>
  <si>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</si>
  <si>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</si>
  <si>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</si>
  <si>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</si>
  <si>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</si>
  <si>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</si>
  <si>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</si>
  <si>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</si>
  <si>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</si>
  <si>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</si>
  <si>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</si>
  <si>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</si>
  <si>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</si>
  <si>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</si>
  <si>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</si>
  <si>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</si>
  <si>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</si>
  <si>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</si>
  <si>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</si>
  <si>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</si>
  <si>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</si>
  <si>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</si>
  <si>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</si>
  <si>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</si>
  <si>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</si>
  <si>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</si>
  <si>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</si>
  <si>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</si>
  <si>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</si>
  <si>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</si>
  <si>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</si>
  <si>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</si>
  <si>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</si>
  <si>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</si>
  <si>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</si>
  <si>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</si>
  <si>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</si>
  <si>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</si>
  <si>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</si>
  <si>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</si>
  <si>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</si>
  <si>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</si>
  <si>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</si>
  <si>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</si>
  <si>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</si>
  <si>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</si>
  <si>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</si>
  <si>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</si>
  <si>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</si>
  <si>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</si>
  <si>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</si>
  <si>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</si>
  <si>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</si>
  <si>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</si>
  <si>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</si>
  <si>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</si>
  <si>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</si>
  <si>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</si>
  <si>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</si>
  <si>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</si>
  <si>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</si>
  <si>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</si>
  <si>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</si>
  <si>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</si>
  <si>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</si>
  <si>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</si>
  <si>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</si>
  <si>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</si>
  <si>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</si>
  <si>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</si>
  <si>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</si>
  <si>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</si>
  <si>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</si>
  <si>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</si>
  <si>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</si>
  <si>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</si>
  <si>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</si>
  <si>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</si>
  <si>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</si>
  <si>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</si>
  <si>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</si>
  <si>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</si>
  <si>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</si>
  <si>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</si>
  <si>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</si>
  <si>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</si>
  <si>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</si>
  <si>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</si>
  <si>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</si>
  <si>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</si>
  <si>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</si>
  <si>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</si>
  <si>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</si>
  <si>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</si>
  <si>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</si>
  <si>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</si>
  <si>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</si>
  <si>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</si>
  <si>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</si>
  <si>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</si>
  <si>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</si>
  <si>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</si>
  <si>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</si>
  <si>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</si>
  <si>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</si>
  <si>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</si>
  <si>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</si>
  <si>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</si>
  <si>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</si>
  <si>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</si>
  <si>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</si>
  <si>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</si>
  <si>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</si>
  <si>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</si>
  <si>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</si>
  <si>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</si>
  <si>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</si>
  <si>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</si>
  <si>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</si>
  <si>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</si>
  <si>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</si>
  <si>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</si>
  <si>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</si>
  <si>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</si>
  <si>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</si>
  <si>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</si>
  <si>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</si>
  <si>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</si>
  <si>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</si>
  <si>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</si>
  <si>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</si>
  <si>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</si>
  <si>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</si>
  <si>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</si>
  <si>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</si>
  <si>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</si>
  <si>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</si>
  <si>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</si>
  <si>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</si>
  <si>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</si>
  <si>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</si>
  <si>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</si>
  <si>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</si>
  <si>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</si>
  <si>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</si>
  <si>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</si>
  <si>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</si>
  <si>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</si>
  <si>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</si>
  <si>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</si>
  <si>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</si>
  <si>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</si>
  <si>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</si>
  <si>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</si>
  <si>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</si>
  <si>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</si>
  <si>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</si>
  <si>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</si>
  <si>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</si>
  <si>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</si>
  <si>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</si>
  <si>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</si>
  <si>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</si>
  <si>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</si>
  <si>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</si>
  <si>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</si>
  <si>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</si>
  <si>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</si>
  <si>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</si>
  <si>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</si>
  <si>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</si>
  <si>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</si>
  <si>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</si>
  <si>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</si>
  <si>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</si>
  <si>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</si>
  <si>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</si>
  <si>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</si>
  <si>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</si>
  <si>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</si>
  <si>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</si>
  <si>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</si>
  <si>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</si>
  <si>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</si>
  <si>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</si>
  <si>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</si>
  <si>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</si>
  <si>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</si>
  <si>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</si>
  <si>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</si>
  <si>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</si>
  <si>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</si>
  <si>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</si>
  <si>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</si>
  <si>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</si>
  <si>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</si>
  <si>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</si>
  <si>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</si>
  <si>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</si>
  <si>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</si>
  <si>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</si>
  <si>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</si>
  <si>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</si>
  <si>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</si>
  <si>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</si>
  <si>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</si>
  <si>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</si>
  <si>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</si>
  <si>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</si>
  <si>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</si>
  <si>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</si>
  <si>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</si>
  <si>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</si>
  <si>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</si>
  <si>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</si>
  <si>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</si>
  <si>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</si>
  <si>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</si>
  <si>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</si>
  <si>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</si>
  <si>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</si>
  <si>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</si>
  <si>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</si>
  <si>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</si>
  <si>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</si>
  <si>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</si>
  <si>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</si>
  <si>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</si>
  <si>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</si>
  <si>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</si>
  <si>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</si>
  <si>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</si>
  <si>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</si>
  <si>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</si>
  <si>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</si>
  <si>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</si>
  <si>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</si>
  <si>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</si>
  <si>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</si>
  <si>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</si>
  <si>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</si>
  <si>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</si>
  <si>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</si>
  <si>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</si>
  <si>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</si>
  <si>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</si>
  <si>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</si>
  <si>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</si>
  <si>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</si>
  <si>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</si>
  <si>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</si>
  <si>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</si>
  <si>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</si>
  <si>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</si>
  <si>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</si>
  <si>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</si>
  <si>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</si>
  <si>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</si>
  <si>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</si>
  <si>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</si>
  <si>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</si>
  <si>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</si>
  <si>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</si>
  <si>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</si>
  <si>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</si>
  <si>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</si>
  <si>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</si>
  <si>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</si>
  <si>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</si>
  <si>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</si>
  <si>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</si>
  <si>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</si>
  <si>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</si>
  <si>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</si>
  <si>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</si>
  <si>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</si>
  <si>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</si>
  <si>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</si>
  <si>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</si>
  <si>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</si>
  <si>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</si>
  <si>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</si>
  <si>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</si>
  <si>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</si>
  <si>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</si>
  <si>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</si>
  <si>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</si>
  <si>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</si>
  <si>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</si>
  <si>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</si>
  <si>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</si>
  <si>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</si>
  <si>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</si>
  <si>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</si>
  <si>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</si>
  <si>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</si>
  <si>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</si>
  <si>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</si>
  <si>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</si>
  <si>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</si>
  <si>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</si>
  <si>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</si>
  <si>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</si>
  <si>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</si>
  <si>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</si>
  <si>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</si>
  <si>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</si>
  <si>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</si>
  <si>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</si>
  <si>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</si>
  <si>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</si>
  <si>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</si>
  <si>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</si>
  <si>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</si>
  <si>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</si>
  <si>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</si>
  <si>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</si>
  <si>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</si>
  <si>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</si>
  <si>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</si>
  <si>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</si>
  <si>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</si>
  <si>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</si>
  <si>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</si>
  <si>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</si>
  <si>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</si>
  <si>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</si>
  <si>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</si>
  <si>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</si>
  <si>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</si>
  <si>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</si>
  <si>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</si>
  <si>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</si>
  <si>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</si>
  <si>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</si>
  <si>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</si>
  <si>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</si>
  <si>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</si>
  <si>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</si>
  <si>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</si>
  <si>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</si>
  <si>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</si>
  <si>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</si>
  <si>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</si>
  <si>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</si>
  <si>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</si>
  <si>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</si>
  <si>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</si>
  <si>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</si>
  <si>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</si>
  <si>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</si>
  <si>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</si>
  <si>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</si>
  <si>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</si>
  <si>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</si>
  <si>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</si>
  <si>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</si>
  <si>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</si>
  <si>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</si>
  <si>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</si>
  <si>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</si>
  <si>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</si>
  <si>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</si>
  <si>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</si>
  <si>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</si>
  <si>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</si>
  <si>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</si>
  <si>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</si>
  <si>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</si>
  <si>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</si>
  <si>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</si>
  <si>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</si>
  <si>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</si>
  <si>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</si>
  <si>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</si>
  <si>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</si>
  <si>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</si>
  <si>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</si>
  <si>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</si>
  <si>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</si>
  <si>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</si>
  <si>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</si>
  <si>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</si>
  <si>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</si>
  <si>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</si>
  <si>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</si>
  <si>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</si>
  <si>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</si>
  <si>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</si>
  <si>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</si>
  <si>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</si>
  <si>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</si>
  <si>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</si>
  <si>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</si>
  <si>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</si>
  <si>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</si>
  <si>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</si>
  <si>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</si>
  <si>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</si>
  <si>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</si>
  <si>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</si>
  <si>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</si>
  <si>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</si>
  <si>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</si>
  <si>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</si>
  <si>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</si>
  <si>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</si>
  <si>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</si>
  <si>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</si>
  <si>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</si>
  <si>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</si>
  <si>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</si>
  <si>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</si>
  <si>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</si>
  <si>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</si>
  <si>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</si>
  <si>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</si>
  <si>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</si>
  <si>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</si>
  <si>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</si>
  <si>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</si>
  <si>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</si>
  <si>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</si>
  <si>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</si>
  <si>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</si>
  <si>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</si>
  <si>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</si>
  <si>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</si>
  <si>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</si>
  <si>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</si>
  <si>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</si>
  <si>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</si>
  <si>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</si>
  <si>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</si>
  <si>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</si>
  <si>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</si>
  <si>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</si>
  <si>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</si>
  <si>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</si>
  <si>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</si>
  <si>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</si>
  <si>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</si>
  <si>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</si>
  <si>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</si>
  <si>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</si>
  <si>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</si>
  <si>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</si>
  <si>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</si>
  <si>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</si>
  <si>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</si>
  <si>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</si>
  <si>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</si>
  <si>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</si>
  <si>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</si>
  <si>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</si>
  <si>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</si>
  <si>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</si>
  <si>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</si>
  <si>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</si>
  <si>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</si>
  <si>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</si>
  <si>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</si>
  <si>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</si>
  <si>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</si>
  <si>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</si>
  <si>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</si>
  <si>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</si>
  <si>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</si>
  <si>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</si>
  <si>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</si>
  <si>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</si>
  <si>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</si>
  <si>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</si>
  <si>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</si>
  <si>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</si>
  <si>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</si>
  <si>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</si>
  <si>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</si>
  <si>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</si>
  <si>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</si>
  <si>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</si>
  <si>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</si>
  <si>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</si>
  <si>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</si>
  <si>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</si>
  <si>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</si>
  <si>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</si>
  <si>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</si>
  <si>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</si>
  <si>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</si>
  <si>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</si>
  <si>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</si>
  <si>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</si>
  <si>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</si>
  <si>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</si>
  <si>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</si>
  <si>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</si>
  <si>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</si>
  <si>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</si>
  <si>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</si>
  <si>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</si>
  <si>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</si>
  <si>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</si>
  <si>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</si>
  <si>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</si>
  <si>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</si>
  <si>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</si>
  <si>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</si>
  <si>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</si>
  <si>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</si>
  <si>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</si>
  <si>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</si>
  <si>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</si>
  <si>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</si>
  <si>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</si>
  <si>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</si>
  <si>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</si>
  <si>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</si>
  <si>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</si>
  <si>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</si>
  <si>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</si>
  <si>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</si>
  <si>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</si>
  <si>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</si>
  <si>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</si>
  <si>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</si>
  <si>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</si>
  <si>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</si>
  <si>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</si>
  <si>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</si>
  <si>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</si>
  <si>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</si>
  <si>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</si>
  <si>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</si>
  <si>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</si>
  <si>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</si>
  <si>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</si>
  <si>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</si>
  <si>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</si>
  <si>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</si>
  <si>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</si>
  <si>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</si>
  <si>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</si>
  <si>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</si>
  <si>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</si>
  <si>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</si>
  <si>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</si>
  <si>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</si>
  <si>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</si>
  <si>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</si>
  <si>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</si>
  <si>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</si>
  <si>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</si>
  <si>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</si>
  <si>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</si>
  <si>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</si>
  <si>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</si>
  <si>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</si>
  <si>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</si>
  <si>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</si>
  <si>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</si>
  <si>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</si>
  <si>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</si>
  <si>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</si>
  <si>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</si>
  <si>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</si>
  <si>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</si>
  <si>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</si>
  <si>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</si>
  <si>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</si>
  <si>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</si>
  <si>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</si>
  <si>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</si>
  <si>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</si>
  <si>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</si>
  <si>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</si>
  <si>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</si>
  <si>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</si>
  <si>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</si>
  <si>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</si>
  <si>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</si>
  <si>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</si>
  <si>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</si>
  <si>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</si>
  <si>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</si>
  <si>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</si>
  <si>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</si>
  <si>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</si>
  <si>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</si>
  <si>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</si>
  <si>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</si>
  <si>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</si>
  <si>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</si>
  <si>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</si>
  <si>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</si>
  <si>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</si>
  <si>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</si>
  <si>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</si>
  <si>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</si>
  <si>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</si>
  <si>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</si>
  <si>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</si>
  <si>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</si>
  <si>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</si>
  <si>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</si>
  <si>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</si>
  <si>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</si>
  <si>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</si>
  <si>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</si>
  <si>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</si>
  <si>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</si>
  <si>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</si>
  <si>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</si>
  <si>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</si>
  <si>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</si>
  <si>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</si>
  <si>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</si>
  <si>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</si>
  <si>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</si>
  <si>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</si>
  <si>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</si>
  <si>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</si>
  <si>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</si>
  <si>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</si>
  <si>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</si>
  <si>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</si>
  <si>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</si>
  <si>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</si>
  <si>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</si>
  <si>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</si>
  <si>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</si>
  <si>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</si>
  <si>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</si>
  <si>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</si>
  <si>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</si>
  <si>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</si>
  <si>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</si>
  <si>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</si>
  <si>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</si>
  <si>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</si>
  <si>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</si>
  <si>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</si>
  <si>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</si>
  <si>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</si>
  <si>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</si>
  <si>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</si>
  <si>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</si>
  <si>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</si>
  <si>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</si>
  <si>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</si>
  <si>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</si>
  <si>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</si>
  <si>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</si>
  <si>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</si>
  <si>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</si>
  <si>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</si>
  <si>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</si>
  <si>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</si>
  <si>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</si>
  <si>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</si>
  <si>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</si>
  <si>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</si>
  <si>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</si>
  <si>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</si>
  <si>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</si>
  <si>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</si>
  <si>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</si>
  <si>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</si>
  <si>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</si>
  <si>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</si>
  <si>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</si>
  <si>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</si>
  <si>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</si>
  <si>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</si>
  <si>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</si>
  <si>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</si>
  <si>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</si>
  <si>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</si>
  <si>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</si>
  <si>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</si>
  <si>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</si>
  <si>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</si>
  <si>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</si>
  <si>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</si>
  <si>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</si>
  <si>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</si>
  <si>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</si>
  <si>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</si>
  <si>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</si>
  <si>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</si>
  <si>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</si>
  <si>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</si>
  <si>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</si>
  <si>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</si>
  <si>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</si>
  <si>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</si>
  <si>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</si>
  <si>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</si>
  <si>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</si>
  <si>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</si>
  <si>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</si>
  <si>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</si>
  <si>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</si>
  <si>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</si>
  <si>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</si>
  <si>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</si>
  <si>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</si>
  <si>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</si>
  <si>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</si>
  <si>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</si>
  <si>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</si>
  <si>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</si>
  <si>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</si>
  <si>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</si>
  <si>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</si>
  <si>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</si>
  <si>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</si>
  <si>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</si>
  <si>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</si>
  <si>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</si>
  <si>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</si>
  <si>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</si>
  <si>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</si>
  <si>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</si>
  <si>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</si>
  <si>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</si>
  <si>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</si>
  <si>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</si>
  <si>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</si>
  <si>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</si>
  <si>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</si>
  <si>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</si>
  <si>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</si>
  <si>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</si>
  <si>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</si>
  <si>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</si>
  <si>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</si>
  <si>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</si>
  <si>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</si>
  <si>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</si>
  <si>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</si>
  <si>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</si>
  <si>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</si>
  <si>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</si>
  <si>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</si>
  <si>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</si>
  <si>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</si>
  <si>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</si>
  <si>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</si>
  <si>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</si>
  <si>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</si>
  <si>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</si>
  <si>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</si>
  <si>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</si>
  <si>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</si>
  <si>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</si>
  <si>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</si>
  <si>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</si>
  <si>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</si>
  <si>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</si>
  <si>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</si>
  <si>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</si>
  <si>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</si>
  <si>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</si>
  <si>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</si>
  <si>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</si>
  <si>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</si>
  <si>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</si>
  <si>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</si>
  <si>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</si>
  <si>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</si>
  <si>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</si>
  <si>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</si>
  <si>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</si>
  <si>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</si>
  <si>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</si>
  <si>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</si>
  <si>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</si>
  <si>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</si>
  <si>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</si>
  <si>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</si>
  <si>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</si>
  <si>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</si>
  <si>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</si>
  <si>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</si>
  <si>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</si>
  <si>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</si>
  <si>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</si>
  <si>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</si>
  <si>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</si>
  <si>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</si>
  <si>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</si>
  <si>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</si>
  <si>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</si>
  <si>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</si>
  <si>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</si>
  <si>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</si>
  <si>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</si>
  <si>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</si>
  <si>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</si>
  <si>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</si>
  <si>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</si>
  <si>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</si>
  <si>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</si>
  <si>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</si>
  <si>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</si>
  <si>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</si>
  <si>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</si>
  <si>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</si>
  <si>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</si>
  <si>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</si>
  <si>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</si>
  <si>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</si>
  <si>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</si>
  <si>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</si>
  <si>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</si>
  <si>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</si>
  <si>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</si>
  <si>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</si>
  <si>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</si>
  <si>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</si>
  <si>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</si>
  <si>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</si>
  <si>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</si>
  <si>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</si>
  <si>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</si>
  <si>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</si>
  <si>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</si>
  <si>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</si>
  <si>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</si>
  <si>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</si>
  <si>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</si>
  <si>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</si>
  <si>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</si>
  <si>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</si>
  <si>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</si>
  <si>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</si>
  <si>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</si>
  <si>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</si>
  <si>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</si>
  <si>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</si>
  <si>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</si>
  <si>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</si>
  <si>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</si>
  <si>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</si>
  <si>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</si>
  <si>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</si>
  <si>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</si>
  <si>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</si>
  <si>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</si>
  <si>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</si>
  <si>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</si>
  <si>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</si>
  <si>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</si>
  <si>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</si>
  <si>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</si>
  <si>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</si>
  <si>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</si>
  <si>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</si>
  <si>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</si>
  <si>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</si>
  <si>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</si>
  <si>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</si>
  <si>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</si>
  <si>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</si>
  <si>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</si>
  <si>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</si>
  <si>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</si>
  <si>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</si>
  <si>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</si>
  <si>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</si>
  <si>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</si>
  <si>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</si>
  <si>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</si>
  <si>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</si>
  <si>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</si>
  <si>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</si>
  <si>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</si>
  <si>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</si>
  <si>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</si>
  <si>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</si>
  <si>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</si>
  <si>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</si>
  <si>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</si>
  <si>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</si>
  <si>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</si>
  <si>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</si>
  <si>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</si>
  <si>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</si>
  <si>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</si>
  <si>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</si>
  <si>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</si>
  <si>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</si>
  <si>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</si>
  <si>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</si>
  <si>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</si>
  <si>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</si>
  <si>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</si>
  <si>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</si>
  <si>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</si>
  <si>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</si>
  <si>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</si>
  <si>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</si>
  <si>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</si>
  <si>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</si>
  <si>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</si>
  <si>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</si>
  <si>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</si>
  <si>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</si>
  <si>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</si>
  <si>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</si>
  <si>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</si>
  <si>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</si>
  <si>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</si>
  <si>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</si>
  <si>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</si>
  <si>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</si>
  <si>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</si>
  <si>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</si>
  <si>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</si>
  <si>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</si>
  <si>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</si>
  <si>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</si>
  <si>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</si>
  <si>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</si>
  <si>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</si>
  <si>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</si>
  <si>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</si>
  <si>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</si>
  <si>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</si>
  <si>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</si>
  <si>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</si>
  <si>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</si>
  <si>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</si>
  <si>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</si>
  <si>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</si>
  <si>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</si>
  <si>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</si>
  <si>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</si>
  <si>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</si>
  <si>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</si>
  <si>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</si>
  <si>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</si>
  <si>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</si>
  <si>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</si>
  <si>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</si>
  <si>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</si>
  <si>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</si>
  <si>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</si>
  <si>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</si>
  <si>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</si>
  <si>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</si>
  <si>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</si>
  <si>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</si>
  <si>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</si>
  <si>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</si>
  <si>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</si>
  <si>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</si>
  <si>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</si>
  <si>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</si>
  <si>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</si>
  <si>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</si>
  <si>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</si>
  <si>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</si>
  <si>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</si>
  <si>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</si>
  <si>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</si>
  <si>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</si>
  <si>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</si>
  <si>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</si>
  <si>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</si>
  <si>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</si>
  <si>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</si>
  <si>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</si>
  <si>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</si>
  <si>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</si>
  <si>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</si>
  <si>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</si>
  <si>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</si>
  <si>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</si>
  <si>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</si>
  <si>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</si>
  <si>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</si>
  <si>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</si>
  <si>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</si>
  <si>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</si>
  <si>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</si>
  <si>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</si>
  <si>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</si>
  <si>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</si>
  <si>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</si>
  <si>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</si>
  <si>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</si>
  <si>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</si>
  <si>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</si>
  <si>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</si>
  <si>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</si>
  <si>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</si>
  <si>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</si>
  <si>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</si>
  <si>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</si>
  <si>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</si>
  <si>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</si>
  <si>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</si>
  <si>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</si>
  <si>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</si>
  <si>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</si>
  <si>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</si>
  <si>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</si>
  <si>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</si>
  <si>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</si>
  <si>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</si>
  <si>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</si>
  <si>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</si>
  <si>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</si>
  <si>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</si>
  <si>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</si>
  <si>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</si>
  <si>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</si>
  <si>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</si>
  <si>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</si>
  <si>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</si>
  <si>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</si>
  <si>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</si>
  <si>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</si>
  <si>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</si>
  <si>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</si>
  <si>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</si>
  <si>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</si>
  <si>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</si>
  <si>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</si>
  <si>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</si>
  <si>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</si>
  <si>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</si>
  <si>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</si>
  <si>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</si>
  <si>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</si>
  <si>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</si>
  <si>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</si>
  <si>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</si>
  <si>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</si>
  <si>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</si>
  <si>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</si>
  <si>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</si>
  <si>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</si>
  <si>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</si>
  <si>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</si>
  <si>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</si>
  <si>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</si>
  <si>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</si>
  <si>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</si>
  <si>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</si>
  <si>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</si>
  <si>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</si>
  <si>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</si>
  <si>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</si>
  <si>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</si>
  <si>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</si>
  <si>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</si>
  <si>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</si>
  <si>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</si>
  <si>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</si>
  <si>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</si>
  <si>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</si>
  <si>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</si>
  <si>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</si>
  <si>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</si>
  <si>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</si>
  <si>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</si>
  <si>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</si>
  <si>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</si>
  <si>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</si>
  <si>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</si>
  <si>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</si>
  <si>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</si>
  <si>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</si>
  <si>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</si>
  <si>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</si>
  <si>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</si>
  <si>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</si>
  <si>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</si>
  <si>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</si>
  <si>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</si>
  <si>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</si>
  <si>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</si>
  <si>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</si>
  <si>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</si>
  <si>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</si>
  <si>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</si>
  <si>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</si>
  <si>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</si>
  <si>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</si>
  <si>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</si>
  <si>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</si>
  <si>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</si>
  <si>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</si>
  <si>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</si>
  <si>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</si>
  <si>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</si>
  <si>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</si>
  <si>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</si>
  <si>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</si>
  <si>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</si>
  <si>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</si>
  <si>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</si>
  <si>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</si>
  <si>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</si>
  <si>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</si>
  <si>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</si>
  <si>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</si>
  <si>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</si>
  <si>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</si>
  <si>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</si>
  <si>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</si>
  <si>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</si>
  <si>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</si>
  <si>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</si>
  <si>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</si>
  <si>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</si>
  <si>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</si>
  <si>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</si>
  <si>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</si>
  <si>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</si>
  <si>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</si>
  <si>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</si>
  <si>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</si>
  <si>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</si>
  <si>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</si>
  <si>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</si>
  <si>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</si>
  <si>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</si>
  <si>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</si>
  <si>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</si>
  <si>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</si>
  <si>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</si>
  <si>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</si>
  <si>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</si>
  <si>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</si>
  <si>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</si>
  <si>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</si>
  <si>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</si>
  <si>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</si>
  <si>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</si>
  <si>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</si>
  <si>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</si>
  <si>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</si>
  <si>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</si>
  <si>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</si>
  <si>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</si>
  <si>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</si>
  <si>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</si>
  <si>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</si>
  <si>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</si>
  <si>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</si>
  <si>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</si>
  <si>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</si>
  <si>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</si>
  <si>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</si>
  <si>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</si>
  <si>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</si>
  <si>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</si>
  <si>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</si>
  <si>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</si>
  <si>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</si>
  <si>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</si>
  <si>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</si>
  <si>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</si>
  <si>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</si>
  <si>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</si>
  <si>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</si>
  <si>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</si>
  <si>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</si>
  <si>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</si>
  <si>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</si>
  <si>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</si>
  <si>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</si>
  <si>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</si>
  <si>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</si>
  <si>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</si>
  <si>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</si>
  <si>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</si>
  <si>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</si>
  <si>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</si>
  <si>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</si>
  <si>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</si>
  <si>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</si>
  <si>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</si>
  <si>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</si>
  <si>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</si>
  <si>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</si>
  <si>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</si>
  <si>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</si>
  <si>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</si>
  <si>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</si>
  <si>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</si>
  <si>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</si>
  <si>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</si>
  <si>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</si>
  <si>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</si>
  <si>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</si>
  <si>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</si>
  <si>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</si>
  <si>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</si>
  <si>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</si>
  <si>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</si>
  <si>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</si>
  <si>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</si>
  <si>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</si>
  <si>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</si>
  <si>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</si>
  <si>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</si>
  <si>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</si>
  <si>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</si>
  <si>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</si>
  <si>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</si>
  <si>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</si>
  <si>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</si>
  <si>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</si>
  <si>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</si>
  <si>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</si>
  <si>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</si>
  <si>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</si>
  <si>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</si>
  <si>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</si>
  <si>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</si>
  <si>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</si>
  <si>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</si>
  <si>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</si>
  <si>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</si>
  <si>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</si>
  <si>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</si>
  <si>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</si>
  <si>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</si>
  <si>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</si>
  <si>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</si>
  <si>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</si>
  <si>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</si>
  <si>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</si>
  <si>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</si>
  <si>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</si>
  <si>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</si>
  <si>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</si>
  <si>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</si>
  <si>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</si>
  <si>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</si>
  <si>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</si>
  <si>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</si>
  <si>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</si>
  <si>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</si>
  <si>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</si>
  <si>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</si>
  <si>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</si>
  <si>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</si>
  <si>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</si>
  <si>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</si>
  <si>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</si>
  <si>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</si>
  <si>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</si>
  <si>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</si>
  <si>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</si>
  <si>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</si>
  <si>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</si>
  <si>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</si>
  <si>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</si>
  <si>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</si>
  <si>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</si>
  <si>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</si>
  <si>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</si>
  <si>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</si>
  <si>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</si>
  <si>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</si>
  <si>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</si>
  <si>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</si>
  <si>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</si>
  <si>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</si>
  <si>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</si>
  <si>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</si>
  <si>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</si>
  <si>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</si>
  <si>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</si>
  <si>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</si>
  <si>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</si>
  <si>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</si>
  <si>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</si>
  <si>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</si>
  <si>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</si>
  <si>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</si>
  <si>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</si>
  <si>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</si>
  <si>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</si>
  <si>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</si>
  <si>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</si>
  <si>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</si>
  <si>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</si>
  <si>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</si>
  <si>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</si>
  <si>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</si>
  <si>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</si>
  <si>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</si>
  <si>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</si>
  <si>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</si>
  <si>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</si>
  <si>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</si>
  <si>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</si>
  <si>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</si>
  <si>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</si>
  <si>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</si>
  <si>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</si>
  <si>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</si>
  <si>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</si>
  <si>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</si>
  <si>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</si>
  <si>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</si>
  <si>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</si>
  <si>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</si>
  <si>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</si>
  <si>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</si>
  <si>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</si>
  <si>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</si>
  <si>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</si>
  <si>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</si>
  <si>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</si>
  <si>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</si>
  <si>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</si>
  <si>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</si>
  <si>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</si>
  <si>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</si>
  <si>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</si>
  <si>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</si>
  <si>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</si>
  <si>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</si>
  <si>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</si>
  <si>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</si>
  <si>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</si>
  <si>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</si>
  <si>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</si>
  <si>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</si>
  <si>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</si>
  <si>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</si>
  <si>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</si>
  <si>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</si>
  <si>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</si>
  <si>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</si>
  <si>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</si>
  <si>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</si>
  <si>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</si>
  <si>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</si>
  <si>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</si>
  <si>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</si>
  <si>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</si>
  <si>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</si>
  <si>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</si>
  <si>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</si>
  <si>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</si>
  <si>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</si>
  <si>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</si>
  <si>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</si>
  <si>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</si>
  <si>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</si>
  <si>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</si>
  <si>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</si>
  <si>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</si>
  <si>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</si>
  <si>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</si>
  <si>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</si>
  <si>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</si>
  <si>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</si>
  <si>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</si>
  <si>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</si>
  <si>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</si>
  <si>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</si>
  <si>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</si>
  <si>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</si>
  <si>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</si>
  <si>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</si>
  <si>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</si>
  <si>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</si>
  <si>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</si>
  <si>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</si>
  <si>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</si>
  <si>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</si>
  <si>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</si>
  <si>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</si>
  <si>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</si>
  <si>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</si>
  <si>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</si>
  <si>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</si>
  <si>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</si>
  <si>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</si>
  <si>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</si>
  <si>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</si>
  <si>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</si>
  <si>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</si>
  <si>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</si>
  <si>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</si>
  <si>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</si>
  <si>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</si>
  <si>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</si>
  <si>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</si>
  <si>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</si>
  <si>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</si>
  <si>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</si>
  <si>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</si>
  <si>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</si>
  <si>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</si>
  <si>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</si>
  <si>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</si>
  <si>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</si>
  <si>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</si>
  <si>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</si>
  <si>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</si>
  <si>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</si>
  <si>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</si>
  <si>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</si>
  <si>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</si>
  <si>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</si>
  <si>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</si>
  <si>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</si>
  <si>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</si>
  <si>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</si>
  <si>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</si>
  <si>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</si>
  <si>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</si>
  <si>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</si>
  <si>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</si>
  <si>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</si>
  <si>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</si>
  <si>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</si>
  <si>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</si>
  <si>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</si>
  <si>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</si>
  <si>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</si>
  <si>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</si>
  <si>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</si>
  <si>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</si>
  <si>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</si>
  <si>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</si>
  <si>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</si>
  <si>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</si>
  <si>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</si>
  <si>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</si>
  <si>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</si>
  <si>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</si>
  <si>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</si>
  <si>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</si>
  <si>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</si>
  <si>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</si>
  <si>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</si>
  <si>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</si>
  <si>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</si>
  <si>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</si>
  <si>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</si>
  <si>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</si>
  <si>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</si>
  <si>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</si>
  <si>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</si>
  <si>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</si>
  <si>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</si>
  <si>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</si>
  <si>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</si>
  <si>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</si>
  <si>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</si>
  <si>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</si>
  <si>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</si>
  <si>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</si>
  <si>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</si>
  <si>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</si>
  <si>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</si>
  <si>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</si>
  <si>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</si>
  <si>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</si>
  <si>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</si>
  <si>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</si>
  <si>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</si>
  <si>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</si>
  <si>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</si>
  <si>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</si>
  <si>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</si>
  <si>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</si>
  <si>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</si>
  <si>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</si>
  <si>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</si>
  <si>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</si>
  <si>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</si>
  <si>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</si>
  <si>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</si>
  <si>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</si>
  <si>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</si>
  <si>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</si>
  <si>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</si>
  <si>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</si>
  <si>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</si>
  <si>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</si>
  <si>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</si>
  <si>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</si>
  <si>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</si>
  <si>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</si>
  <si>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</si>
  <si>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</si>
  <si>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</si>
  <si>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</si>
  <si>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</si>
  <si>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</si>
  <si>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</si>
  <si>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</si>
  <si>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</si>
  <si>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</si>
  <si>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</si>
  <si>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</si>
  <si>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</si>
  <si>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</si>
  <si>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</si>
  <si>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</si>
  <si>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</si>
  <si>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</si>
  <si>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</si>
  <si>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</si>
  <si>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</si>
  <si>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</si>
  <si>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</si>
  <si>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</si>
  <si>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</si>
  <si>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</si>
  <si>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</si>
  <si>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</si>
  <si>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</si>
  <si>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</si>
  <si>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</si>
  <si>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</si>
  <si>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</si>
  <si>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</si>
  <si>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</si>
  <si>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</si>
  <si>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</si>
  <si>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</si>
  <si>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</si>
  <si>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</si>
  <si>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</si>
  <si>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</si>
  <si>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</si>
  <si>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</si>
  <si>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</si>
  <si>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</si>
  <si>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</si>
  <si>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</si>
  <si>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</si>
  <si>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</si>
  <si>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</si>
  <si>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</si>
  <si>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</si>
  <si>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</si>
  <si>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</si>
  <si>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</si>
  <si>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</si>
  <si>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</si>
  <si>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</si>
  <si>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</si>
  <si>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</si>
  <si>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</si>
  <si>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</si>
  <si>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</si>
  <si>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</si>
  <si>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</si>
  <si>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</si>
  <si>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</si>
  <si>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</si>
  <si>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</si>
  <si>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</si>
  <si>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</si>
  <si>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</si>
  <si>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</si>
  <si>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</si>
  <si>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</si>
  <si>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</si>
  <si>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</si>
  <si>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</si>
  <si>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</si>
  <si>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</si>
  <si>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</si>
  <si>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</si>
  <si>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</si>
  <si>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</si>
  <si>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</si>
  <si>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</si>
  <si>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</si>
  <si>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</si>
  <si>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</si>
  <si>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</si>
  <si>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</si>
  <si>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</si>
  <si>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</si>
  <si>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</si>
  <si>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</si>
  <si>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</si>
  <si>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</si>
  <si>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</si>
  <si>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</si>
  <si>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</si>
  <si>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</si>
  <si>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</si>
  <si>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</si>
  <si>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</si>
  <si>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</si>
  <si>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</si>
  <si>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</si>
  <si>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</si>
  <si>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</si>
  <si>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</si>
  <si>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</si>
  <si>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</si>
  <si>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</si>
  <si>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</si>
  <si>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</si>
  <si>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</si>
  <si>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</si>
  <si>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</si>
  <si>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</si>
  <si>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</si>
  <si>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</si>
  <si>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</si>
  <si>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</si>
  <si>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</si>
  <si>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</si>
  <si>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</si>
  <si>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</si>
  <si>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</si>
  <si>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</si>
  <si>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</si>
  <si>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</si>
  <si>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</si>
  <si>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</si>
  <si>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</si>
  <si>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</si>
  <si>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</si>
  <si>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</si>
  <si>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</si>
  <si>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</si>
  <si>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</si>
  <si>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</si>
  <si>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</si>
  <si>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</si>
  <si>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</si>
  <si>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</si>
  <si>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</si>
  <si>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</si>
  <si>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</si>
  <si>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</si>
  <si>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</si>
  <si>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</si>
  <si>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</si>
  <si>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</si>
  <si>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</si>
  <si>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</si>
  <si>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</si>
  <si>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</si>
  <si>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</si>
  <si>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</si>
  <si>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</si>
  <si>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</si>
  <si>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</si>
  <si>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</si>
  <si>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</si>
  <si>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</si>
  <si>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</si>
  <si>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</si>
  <si>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</si>
  <si>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</si>
  <si>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</si>
  <si>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</si>
  <si>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</si>
  <si>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</si>
  <si>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</si>
  <si>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</si>
  <si>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</si>
  <si>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</si>
  <si>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</si>
  <si>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</si>
  <si>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</si>
  <si>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</si>
  <si>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</si>
  <si>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</si>
  <si>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</si>
  <si>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</si>
  <si>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</si>
  <si>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</si>
  <si>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</si>
  <si>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</si>
  <si>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</si>
  <si>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</si>
  <si>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</si>
  <si>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</si>
  <si>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</si>
  <si>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</si>
  <si>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</si>
  <si>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</si>
  <si>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</si>
  <si>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</si>
  <si>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</si>
  <si>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</si>
  <si>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</si>
  <si>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</si>
  <si>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</si>
  <si>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</si>
  <si>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</si>
  <si>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</si>
  <si>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</si>
  <si>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</si>
  <si>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</si>
  <si>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</si>
  <si>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</si>
  <si>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</si>
  <si>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</si>
  <si>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</si>
  <si>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</si>
  <si>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</si>
  <si>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</si>
  <si>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</si>
  <si>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</si>
  <si>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</si>
  <si>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</si>
  <si>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</si>
  <si>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</si>
  <si>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</si>
  <si>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</si>
  <si>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</si>
  <si>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</si>
  <si>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</si>
  <si>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</si>
  <si>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</si>
  <si>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</si>
  <si>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</si>
  <si>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</si>
  <si>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</si>
  <si>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</si>
  <si>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</si>
  <si>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</si>
  <si>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</si>
  <si>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</si>
  <si>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</si>
  <si>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</si>
  <si>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</si>
  <si>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</si>
  <si>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</si>
  <si>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</si>
  <si>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</si>
  <si>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</si>
  <si>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</si>
  <si>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</si>
  <si>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</si>
  <si>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</si>
  <si>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</si>
  <si>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</si>
  <si>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</si>
  <si>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</si>
  <si>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</si>
  <si>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</si>
  <si>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</si>
  <si>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</si>
  <si>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</si>
  <si>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</si>
  <si>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</si>
  <si>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</si>
  <si>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</si>
  <si>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</si>
  <si>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</si>
  <si>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</si>
  <si>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</si>
  <si>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</si>
  <si>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</si>
  <si>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</si>
  <si>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</si>
  <si>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</si>
  <si>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</si>
  <si>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</si>
  <si>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</si>
  <si>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</si>
  <si>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</si>
  <si>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</si>
  <si>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</si>
  <si>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</si>
  <si>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</si>
  <si>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</si>
  <si>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</si>
  <si>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</si>
  <si>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</si>
  <si>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</si>
  <si>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</si>
  <si>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</si>
  <si>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</si>
  <si>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</si>
  <si>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</si>
  <si>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</si>
  <si>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</si>
  <si>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</si>
  <si>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</si>
  <si>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</si>
  <si>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</si>
  <si>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</si>
  <si>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</si>
  <si>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</si>
  <si>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</si>
  <si>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</si>
  <si>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</si>
  <si>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</si>
  <si>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</si>
  <si>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</si>
  <si>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</si>
  <si>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</si>
  <si>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</si>
  <si>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</si>
  <si>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</si>
  <si>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</si>
  <si>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</si>
  <si>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</si>
  <si>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</si>
  <si>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</si>
  <si>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</si>
  <si>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</si>
  <si>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</si>
  <si>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</si>
  <si>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</si>
  <si>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</si>
  <si>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</si>
  <si>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</si>
  <si>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</si>
  <si>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</si>
  <si>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</si>
  <si>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</si>
  <si>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</si>
  <si>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</si>
  <si>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</si>
  <si>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</si>
  <si>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</si>
  <si>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</si>
  <si>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</si>
  <si>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</si>
  <si>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</si>
  <si>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</si>
  <si>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</si>
  <si>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</si>
  <si>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</si>
  <si>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</si>
  <si>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</si>
  <si>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</si>
  <si>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</si>
  <si>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</si>
  <si>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</si>
  <si>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</si>
  <si>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</si>
  <si>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</si>
  <si>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</si>
  <si>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</si>
  <si>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</si>
  <si>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</si>
  <si>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</si>
  <si>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</si>
  <si>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</si>
  <si>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</si>
  <si>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</si>
  <si>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</si>
  <si>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</si>
  <si>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</si>
  <si>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</si>
  <si>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</si>
  <si>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</si>
  <si>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</si>
  <si>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</si>
  <si>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</si>
  <si>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</si>
  <si>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</si>
  <si>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</si>
  <si>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</si>
  <si>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</si>
  <si>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</si>
  <si>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</si>
  <si>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</si>
  <si>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</si>
  <si>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</si>
  <si>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</si>
  <si>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</si>
  <si>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</si>
  <si>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</si>
  <si>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</si>
  <si>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</si>
  <si>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</si>
  <si>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</si>
  <si>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</si>
  <si>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</si>
  <si>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</si>
  <si>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</si>
  <si>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</si>
  <si>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</si>
  <si>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</si>
  <si>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</si>
  <si>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</si>
  <si>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</si>
  <si>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</si>
  <si>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</si>
  <si>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</si>
  <si>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</si>
  <si>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</si>
  <si>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</si>
  <si>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</si>
  <si>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</si>
  <si>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</si>
  <si>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</si>
  <si>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</si>
  <si>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</si>
  <si>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</si>
  <si>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</si>
  <si>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</si>
  <si>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</si>
  <si>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</si>
  <si>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</si>
  <si>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</si>
  <si>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</si>
  <si>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</si>
  <si>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</si>
  <si>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</si>
  <si>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</si>
  <si>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</si>
  <si>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</si>
  <si>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</si>
  <si>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</si>
  <si>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</si>
  <si>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</si>
  <si>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</si>
  <si>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</si>
  <si>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</si>
  <si>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</si>
  <si>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</si>
  <si>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</si>
  <si>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</si>
  <si>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</si>
  <si>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</si>
  <si>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</si>
  <si>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</si>
  <si>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</si>
  <si>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</si>
  <si>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</si>
  <si>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</si>
  <si>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</si>
  <si>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</si>
  <si>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</si>
  <si>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</si>
  <si>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</si>
  <si>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</si>
  <si>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</si>
  <si>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</si>
  <si>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</si>
  <si>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</si>
  <si>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</si>
  <si>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</si>
  <si>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</si>
  <si>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</si>
  <si>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</si>
  <si>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</si>
  <si>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</si>
  <si>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</si>
  <si>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</si>
  <si>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</si>
  <si>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</si>
  <si>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</si>
  <si>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</si>
  <si>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</si>
  <si>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</si>
  <si>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</si>
  <si>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</si>
  <si>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</si>
  <si>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</si>
  <si>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</si>
  <si>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</si>
  <si>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</si>
  <si>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</si>
  <si>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</si>
  <si>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</si>
  <si>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</si>
  <si>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</si>
  <si>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</si>
  <si>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</si>
  <si>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</si>
  <si>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</si>
  <si>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</si>
  <si>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</si>
  <si>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</si>
  <si>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</si>
  <si>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</si>
  <si>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</si>
  <si>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</si>
  <si>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</si>
  <si>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</si>
  <si>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</si>
  <si>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</si>
  <si>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</si>
  <si>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</si>
  <si>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</si>
  <si>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</si>
  <si>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</si>
  <si>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</si>
  <si>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</si>
  <si>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</si>
  <si>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</si>
  <si>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</si>
  <si>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</si>
  <si>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</si>
  <si>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</si>
  <si>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</si>
  <si>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</si>
  <si>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</si>
  <si>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</si>
  <si>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</si>
  <si>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</si>
  <si>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</si>
  <si>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</si>
  <si>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</si>
  <si>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</si>
  <si>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</si>
  <si>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</si>
  <si>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</si>
  <si>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</si>
  <si>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</si>
  <si>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</si>
  <si>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</si>
  <si>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</si>
  <si>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</si>
  <si>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</si>
  <si>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</si>
  <si>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</si>
  <si>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</si>
  <si>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</si>
  <si>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</si>
  <si>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</si>
  <si>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</si>
  <si>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</si>
  <si>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</si>
  <si>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</si>
  <si>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</si>
  <si>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</si>
  <si>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</si>
  <si>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</si>
  <si>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</si>
  <si>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</si>
  <si>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</si>
  <si>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</si>
  <si>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</si>
  <si>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</si>
  <si>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</si>
  <si>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</si>
  <si>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</si>
  <si>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</si>
  <si>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</si>
  <si>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</si>
  <si>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</si>
  <si>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</si>
  <si>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</si>
  <si>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</si>
  <si>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</si>
  <si>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</si>
  <si>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</si>
  <si>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</si>
  <si>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</si>
  <si>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</si>
  <si>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</si>
  <si>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</si>
  <si>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</si>
  <si>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</si>
  <si>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</si>
  <si>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</si>
  <si>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</si>
  <si>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</si>
  <si>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</si>
  <si>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</si>
  <si>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</si>
  <si>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</si>
  <si>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</si>
  <si>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</si>
  <si>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</si>
  <si>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</si>
  <si>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</si>
  <si>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</si>
  <si>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</si>
  <si>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</si>
  <si>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</si>
  <si>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</si>
  <si>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</si>
  <si>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</si>
  <si>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</si>
  <si>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</si>
  <si>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</si>
  <si>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</si>
  <si>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</si>
  <si>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</si>
  <si>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</si>
  <si>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</si>
  <si>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</si>
  <si>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</si>
  <si>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</si>
  <si>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</si>
  <si>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</si>
  <si>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</si>
  <si>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</si>
  <si>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</si>
  <si>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</si>
  <si>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</si>
  <si>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</si>
  <si>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</si>
  <si>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</si>
  <si>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</si>
  <si>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</si>
  <si>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</si>
  <si>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</si>
  <si>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</si>
  <si>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</si>
  <si>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</si>
  <si>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</si>
  <si>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</si>
  <si>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</si>
  <si>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</si>
  <si>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</si>
  <si>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</si>
  <si>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</si>
  <si>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</si>
  <si>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</si>
  <si>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</si>
  <si>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</si>
  <si>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</si>
  <si>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</si>
  <si>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</si>
  <si>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</si>
  <si>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</si>
  <si>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</si>
  <si>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</si>
  <si>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</si>
  <si>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</si>
  <si>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</si>
  <si>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</si>
  <si>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</si>
  <si>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</si>
  <si>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</si>
  <si>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</si>
  <si>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</si>
  <si>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</si>
  <si>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</si>
  <si>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</si>
  <si>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</si>
  <si>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</si>
  <si>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</si>
  <si>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</si>
  <si>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</si>
  <si>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</si>
  <si>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</si>
  <si>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</si>
  <si>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</si>
  <si>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</si>
  <si>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</si>
  <si>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</si>
  <si>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</si>
  <si>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</si>
  <si>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</si>
  <si>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</si>
  <si>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</si>
  <si>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</si>
  <si>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</si>
  <si>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</si>
  <si>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</si>
  <si>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</si>
  <si>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</si>
  <si>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</si>
  <si>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</si>
  <si>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</si>
  <si>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</si>
  <si>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</si>
  <si>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</si>
  <si>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</si>
  <si>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</si>
  <si>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</si>
  <si>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</si>
  <si>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</si>
  <si>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</si>
  <si>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</si>
  <si>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</si>
  <si>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</si>
  <si>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</si>
  <si>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</si>
  <si>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</si>
  <si>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</si>
  <si>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</si>
  <si>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</si>
  <si>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</si>
  <si>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</si>
  <si>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</si>
  <si>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</si>
  <si>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</si>
  <si>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</si>
  <si>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</si>
  <si>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</si>
  <si>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</si>
  <si>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</si>
  <si>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</si>
  <si>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</si>
  <si>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</si>
  <si>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</si>
  <si>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</si>
  <si>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</si>
  <si>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</si>
  <si>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</si>
  <si>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</si>
  <si>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</si>
  <si>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</si>
  <si>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</si>
  <si>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</si>
  <si>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</si>
  <si>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</si>
  <si>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</si>
  <si>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</si>
  <si>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</si>
  <si>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</si>
  <si>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</si>
  <si>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</si>
  <si>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</si>
  <si>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</si>
  <si>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</si>
  <si>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</si>
  <si>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</si>
  <si>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</si>
  <si>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</si>
  <si>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</si>
  <si>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</si>
  <si>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</si>
  <si>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</si>
  <si>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</si>
  <si>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</si>
  <si>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</si>
  <si>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</si>
  <si>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</si>
  <si>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</si>
  <si>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</si>
  <si>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</si>
  <si>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</si>
  <si>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</si>
  <si>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</si>
  <si>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</si>
  <si>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</si>
  <si>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</si>
  <si>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</si>
  <si>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</si>
  <si>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</si>
  <si>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</si>
  <si>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</si>
  <si>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</si>
  <si>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</si>
  <si>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</si>
  <si>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</si>
  <si>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</si>
  <si>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</si>
  <si>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</si>
  <si>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</si>
  <si>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</si>
  <si>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</si>
  <si>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</si>
  <si>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</si>
  <si>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</si>
  <si>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</si>
  <si>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</si>
  <si>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</si>
  <si>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</si>
  <si>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</si>
  <si>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</si>
  <si>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</si>
  <si>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</si>
  <si>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</si>
  <si>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</si>
  <si>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</si>
  <si>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</si>
  <si>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</si>
  <si>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</si>
  <si>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</si>
  <si>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</si>
  <si>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</si>
  <si>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</si>
  <si>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</si>
  <si>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</si>
  <si>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</si>
  <si>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</si>
  <si>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</si>
  <si>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</si>
  <si>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</si>
  <si>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</si>
  <si>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</si>
  <si>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</si>
  <si>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</si>
  <si>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</si>
  <si>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</si>
  <si>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</si>
  <si>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</si>
  <si>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</si>
  <si>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</si>
  <si>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</si>
  <si>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</si>
  <si>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</si>
  <si>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</si>
  <si>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</si>
  <si>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</si>
  <si>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</si>
  <si>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</si>
  <si>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</si>
  <si>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</si>
  <si>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</si>
  <si>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</si>
  <si>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</si>
  <si>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</si>
  <si>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</si>
  <si>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</si>
  <si>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</si>
  <si>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</si>
  <si>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</si>
  <si>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</si>
  <si>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</si>
  <si>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</si>
  <si>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</si>
  <si>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</si>
  <si>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</si>
  <si>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</si>
  <si>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</si>
  <si>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</si>
  <si>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</si>
  <si>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</si>
  <si>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</si>
  <si>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</si>
  <si>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</si>
  <si>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</si>
  <si>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</si>
  <si>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</si>
  <si>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</si>
  <si>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</si>
  <si>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</si>
  <si>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</si>
  <si>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</si>
  <si>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</si>
  <si>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</si>
  <si>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</si>
  <si>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</si>
  <si>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</si>
  <si>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</si>
  <si>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</si>
  <si>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</si>
  <si>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</si>
  <si>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</si>
  <si>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</si>
  <si>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</si>
  <si>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</si>
  <si>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</si>
  <si>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</si>
  <si>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</si>
  <si>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</si>
  <si>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</si>
  <si>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</si>
  <si>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</si>
  <si>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</si>
  <si>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</si>
  <si>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</si>
  <si>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</si>
  <si>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</si>
  <si>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</si>
  <si>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</si>
  <si>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</si>
  <si>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</si>
  <si>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</si>
  <si>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</si>
  <si>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</si>
  <si>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</si>
  <si>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</si>
  <si>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</si>
  <si>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</si>
  <si>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</si>
  <si>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</si>
  <si>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</si>
  <si>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</si>
  <si>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</si>
  <si>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</si>
  <si>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</si>
  <si>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</si>
  <si>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</si>
  <si>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</si>
  <si>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</si>
  <si>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</si>
  <si>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</si>
  <si>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</si>
  <si>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</si>
  <si>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</si>
  <si>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</si>
  <si>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</si>
  <si>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</si>
  <si>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</si>
  <si>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</si>
  <si>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</si>
  <si>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</si>
  <si>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</si>
  <si>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</si>
  <si>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</si>
  <si>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</si>
  <si>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</si>
  <si>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</si>
  <si>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</si>
  <si>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</si>
  <si>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</si>
  <si>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</si>
  <si>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</si>
  <si>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</si>
  <si>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</si>
  <si>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</si>
  <si>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</si>
  <si>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</si>
  <si>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</si>
  <si>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</si>
  <si>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</si>
  <si>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</si>
  <si>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</si>
  <si>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</si>
  <si>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</si>
  <si>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</si>
  <si>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</si>
  <si>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</si>
  <si>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</si>
  <si>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</si>
  <si>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</si>
  <si>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</si>
  <si>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</si>
  <si>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</si>
  <si>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</si>
  <si>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</si>
  <si>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</si>
  <si>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</si>
  <si>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</si>
  <si>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</si>
  <si>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</si>
  <si>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</si>
  <si>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</si>
  <si>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</si>
  <si>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</si>
  <si>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</si>
  <si>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</si>
  <si>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</si>
  <si>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</si>
  <si>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</si>
  <si>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</si>
  <si>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</si>
  <si>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</si>
  <si>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</si>
  <si>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</si>
  <si>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</si>
  <si>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</si>
  <si>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</si>
  <si>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</si>
  <si>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</si>
  <si>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</si>
  <si>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</si>
  <si>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</si>
  <si>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</si>
  <si>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</si>
  <si>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</si>
  <si>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</si>
  <si>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</si>
  <si>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</si>
  <si>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</si>
  <si>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</si>
  <si>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</si>
  <si>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</si>
  <si>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</si>
  <si>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</si>
  <si>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</si>
  <si>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</si>
  <si>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</si>
  <si>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</si>
  <si>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</si>
  <si>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</si>
  <si>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</si>
  <si>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</si>
  <si>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</si>
  <si>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</si>
  <si>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</si>
  <si>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</si>
  <si>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</si>
  <si>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</si>
  <si>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</si>
  <si>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</si>
  <si>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</si>
  <si>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</si>
  <si>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</si>
  <si>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</si>
  <si>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</si>
  <si>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</si>
  <si>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</si>
  <si>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</si>
  <si>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</si>
  <si>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</si>
  <si>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</si>
  <si>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</si>
  <si>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</si>
  <si>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</si>
  <si>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</si>
  <si>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</si>
  <si>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</si>
  <si>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</si>
  <si>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</si>
  <si>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</si>
  <si>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</si>
  <si>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</si>
  <si>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</si>
  <si>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</si>
  <si>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</si>
  <si>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</si>
  <si>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</si>
  <si>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</si>
  <si>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</si>
  <si>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</si>
  <si>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</si>
  <si>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</si>
  <si>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</si>
  <si>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</si>
  <si>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</si>
  <si>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</si>
  <si>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</si>
  <si>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</si>
  <si>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</si>
  <si>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</si>
  <si>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</si>
  <si>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</si>
  <si>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</si>
  <si>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</si>
  <si>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</si>
  <si>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</si>
  <si>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</si>
  <si>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</si>
  <si>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</si>
  <si>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</si>
  <si>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</si>
  <si>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</si>
  <si>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</si>
  <si>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</si>
  <si>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</si>
  <si>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</si>
  <si>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</si>
  <si>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</si>
  <si>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</si>
  <si>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</si>
  <si>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</si>
  <si>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</si>
  <si>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</si>
  <si>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</si>
  <si>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</si>
  <si>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</si>
  <si>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</si>
  <si>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</si>
  <si>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</si>
  <si>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</si>
  <si>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</si>
  <si>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</si>
  <si>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</si>
  <si>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</si>
  <si>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</si>
  <si>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</si>
  <si>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</si>
  <si>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</si>
  <si>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</si>
  <si>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</si>
  <si>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</si>
  <si>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</si>
  <si>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</si>
  <si>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</si>
  <si>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</si>
  <si>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</si>
  <si>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</si>
  <si>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</si>
  <si>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</si>
  <si>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</si>
  <si>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</si>
  <si>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</si>
  <si>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</si>
  <si>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</si>
  <si>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</si>
  <si>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</si>
  <si>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</si>
  <si>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</si>
  <si>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</si>
  <si>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</si>
  <si>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</si>
  <si>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</si>
  <si>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</si>
  <si>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</si>
  <si>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</si>
  <si>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</si>
  <si>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</si>
  <si>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</si>
  <si>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</si>
  <si>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</si>
  <si>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</si>
  <si>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</si>
  <si>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</si>
  <si>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</si>
  <si>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</si>
  <si>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</si>
  <si>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</si>
  <si>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</si>
  <si>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</si>
  <si>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</si>
  <si>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</si>
  <si>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</si>
  <si>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</si>
  <si>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</si>
  <si>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</si>
  <si>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</si>
  <si>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</si>
  <si>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</si>
  <si>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</si>
  <si>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</si>
  <si>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</si>
  <si>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</si>
  <si>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</si>
  <si>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</si>
  <si>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</si>
  <si>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</si>
  <si>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</si>
  <si>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</si>
  <si>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</si>
  <si>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</si>
  <si>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</si>
  <si>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</si>
  <si>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</si>
  <si>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</si>
  <si>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</si>
  <si>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</si>
  <si>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</si>
  <si>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</si>
  <si>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</si>
  <si>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</si>
  <si>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</si>
  <si>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</si>
  <si>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</si>
  <si>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</si>
  <si>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</si>
  <si>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</si>
  <si>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</si>
  <si>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</si>
  <si>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</si>
  <si>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</si>
  <si>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</si>
  <si>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</si>
  <si>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</si>
  <si>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</si>
  <si>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</si>
  <si>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</si>
  <si>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</si>
  <si>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</si>
  <si>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</si>
  <si>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</si>
  <si>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</si>
  <si>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</si>
  <si>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</si>
  <si>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</si>
  <si>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</si>
  <si>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</si>
  <si>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</si>
  <si>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</si>
  <si>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</si>
  <si>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</si>
  <si>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</si>
  <si>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</si>
  <si>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</si>
  <si>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</si>
  <si>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</si>
  <si>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</si>
  <si>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</si>
  <si>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</si>
  <si>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</si>
  <si>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</si>
  <si>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</si>
  <si>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</si>
  <si>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</si>
  <si>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</si>
  <si>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</si>
  <si>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</si>
  <si>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</si>
  <si>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</si>
  <si>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</si>
  <si>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</si>
  <si>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</si>
  <si>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</si>
  <si>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</si>
  <si>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</si>
  <si>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</si>
  <si>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</si>
  <si>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</si>
  <si>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</si>
  <si>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</si>
  <si>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</si>
  <si>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</si>
  <si>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</si>
  <si>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</si>
  <si>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</si>
  <si>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</si>
  <si>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</si>
  <si>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</si>
  <si>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</si>
  <si>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</si>
  <si>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</si>
  <si>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</si>
  <si>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</si>
  <si>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</si>
  <si>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</si>
  <si>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</si>
  <si>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</si>
  <si>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</si>
  <si>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</si>
  <si>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</si>
  <si>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</si>
  <si>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</si>
  <si>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</si>
  <si>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</si>
  <si>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</si>
  <si>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</si>
  <si>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</si>
  <si>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</si>
  <si>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</si>
  <si>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</si>
  <si>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</si>
  <si>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</si>
  <si>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</si>
  <si>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</si>
  <si>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</si>
  <si>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</si>
  <si>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</si>
  <si>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</si>
  <si>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</si>
  <si>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</si>
  <si>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</si>
  <si>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</si>
  <si>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</si>
  <si>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</si>
  <si>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</si>
  <si>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</si>
  <si>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</si>
  <si>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</si>
  <si>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</si>
  <si>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</si>
  <si>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</si>
  <si>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</si>
  <si>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</si>
  <si>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</si>
  <si>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</si>
  <si>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</si>
  <si>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</si>
  <si>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</si>
  <si>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</si>
  <si>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</si>
  <si>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</si>
  <si>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</si>
  <si>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</si>
  <si>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</si>
  <si>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</si>
  <si>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</si>
  <si>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</si>
  <si>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</si>
  <si>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</si>
  <si>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</si>
  <si>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</si>
  <si>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</si>
  <si>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</si>
  <si>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</si>
  <si>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</si>
  <si>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</si>
  <si>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</si>
  <si>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</si>
  <si>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</si>
  <si>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</si>
  <si>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</si>
  <si>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</si>
  <si>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</si>
  <si>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</si>
  <si>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</si>
  <si>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</si>
  <si>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</si>
  <si>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</si>
  <si>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</si>
  <si>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</si>
  <si>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</si>
  <si>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</si>
  <si>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</si>
  <si>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</si>
  <si>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</si>
  <si>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</si>
  <si>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</si>
  <si>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</si>
  <si>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</si>
  <si>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</si>
  <si>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</si>
  <si>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</si>
  <si>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</si>
  <si>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</si>
  <si>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</si>
  <si>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</si>
  <si>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</si>
  <si>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</si>
  <si>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</si>
  <si>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</si>
  <si>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</si>
  <si>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</si>
  <si>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</si>
  <si>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</si>
  <si>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</si>
  <si>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</si>
  <si>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</si>
  <si>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</si>
  <si>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</si>
  <si>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</si>
  <si>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</si>
  <si>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</si>
  <si>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</si>
  <si>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</si>
  <si>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</si>
  <si>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</si>
  <si>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</si>
  <si>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</si>
  <si>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</si>
  <si>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</si>
  <si>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</si>
  <si>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</si>
  <si>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</si>
  <si>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</si>
  <si>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</si>
  <si>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</si>
  <si>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</si>
  <si>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</si>
  <si>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</si>
  <si>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</si>
  <si>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</si>
  <si>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</si>
  <si>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</si>
  <si>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</si>
  <si>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</si>
  <si>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</si>
  <si>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</si>
  <si>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</si>
  <si>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</si>
  <si>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</si>
  <si>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</si>
  <si>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</si>
  <si>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</si>
  <si>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</si>
  <si>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</si>
  <si>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</si>
  <si>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</si>
  <si>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</si>
  <si>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</si>
  <si>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</si>
  <si>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</si>
  <si>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</si>
  <si>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</si>
  <si>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</si>
  <si>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</si>
  <si>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</si>
  <si>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</si>
  <si>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</si>
  <si>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</si>
  <si>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</si>
  <si>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</si>
  <si>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</si>
  <si>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</si>
  <si>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</si>
  <si>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</si>
  <si>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</si>
  <si>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</si>
  <si>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</si>
  <si>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</si>
  <si>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</si>
  <si>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</si>
  <si>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</si>
  <si>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</si>
  <si>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</si>
  <si>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</si>
  <si>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</si>
  <si>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</si>
  <si>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</si>
  <si>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</si>
  <si>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</si>
  <si>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</si>
  <si>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</si>
  <si>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</si>
  <si>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</si>
  <si>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</si>
  <si>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</si>
  <si>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</si>
  <si>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</si>
  <si>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</si>
  <si>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</si>
  <si>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</si>
  <si>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</si>
  <si>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</si>
  <si>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</si>
  <si>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</si>
  <si>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</si>
  <si>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</si>
  <si>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</si>
  <si>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</si>
  <si>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</si>
  <si>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</si>
  <si>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</si>
  <si>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</si>
  <si>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</si>
  <si>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</si>
  <si>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</si>
  <si>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</si>
  <si>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</si>
  <si>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</si>
  <si>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</si>
  <si>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</si>
  <si>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</si>
  <si>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</si>
  <si>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</si>
  <si>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</si>
  <si>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</si>
  <si>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</si>
  <si>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</si>
  <si>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</si>
  <si>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</si>
  <si>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</si>
  <si>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</si>
  <si>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</si>
  <si>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</si>
  <si>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</si>
  <si>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</si>
  <si>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</si>
  <si>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</si>
  <si>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</si>
  <si>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</si>
  <si>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</si>
  <si>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</si>
  <si>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</si>
  <si>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</si>
  <si>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</si>
  <si>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</si>
  <si>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</si>
  <si>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</si>
  <si>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</si>
  <si>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</si>
  <si>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</si>
  <si>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</si>
  <si>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</si>
  <si>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</si>
  <si>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</si>
  <si>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</si>
  <si>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</si>
  <si>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</si>
  <si>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</si>
  <si>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</si>
  <si>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</si>
  <si>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</si>
  <si>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</si>
  <si>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</si>
  <si>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</si>
  <si>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</si>
  <si>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</si>
  <si>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</si>
  <si>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</si>
  <si>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</si>
  <si>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</si>
  <si>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</si>
  <si>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</si>
  <si>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</si>
  <si>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</si>
  <si>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</si>
  <si>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</si>
  <si>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</si>
  <si>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</si>
  <si>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</si>
  <si>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</si>
  <si>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</si>
  <si>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</si>
  <si>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</si>
  <si>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</si>
  <si>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</si>
  <si>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</si>
  <si>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</si>
  <si>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</si>
  <si>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</si>
  <si>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</si>
  <si>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</si>
  <si>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</si>
  <si>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</si>
  <si>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</si>
  <si>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</si>
  <si>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</si>
  <si>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</si>
  <si>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</si>
  <si>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</si>
  <si>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</si>
  <si>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</si>
  <si>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</si>
  <si>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</si>
  <si>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</si>
  <si>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</si>
  <si>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</si>
  <si>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</si>
  <si>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</si>
  <si>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</si>
  <si>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</si>
  <si>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</si>
  <si>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</si>
  <si>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</si>
  <si>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</si>
  <si>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</si>
  <si>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</si>
  <si>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</si>
  <si>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</si>
  <si>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</si>
  <si>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</si>
  <si>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</si>
  <si>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</si>
  <si>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</si>
  <si>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</si>
  <si>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</si>
  <si>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</si>
  <si>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</si>
  <si>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</si>
  <si>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</si>
  <si>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</si>
  <si>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</si>
  <si>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</si>
  <si>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</si>
  <si>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</si>
  <si>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</si>
  <si>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</si>
  <si>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</si>
  <si>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</si>
  <si>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</si>
  <si>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</si>
  <si>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</si>
  <si>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</si>
  <si>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</si>
  <si>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</si>
  <si>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</si>
  <si>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</si>
  <si>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</si>
  <si>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</si>
  <si>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</si>
  <si>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</si>
  <si>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</si>
  <si>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</si>
  <si>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</si>
  <si>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</si>
  <si>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</si>
  <si>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</si>
  <si>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</si>
  <si>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</si>
  <si>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</si>
  <si>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</si>
  <si>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</si>
  <si>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</si>
  <si>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</si>
  <si>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</si>
  <si>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</si>
  <si>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</si>
  <si>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</si>
  <si>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</si>
  <si>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</si>
  <si>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</si>
  <si>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</si>
  <si>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</si>
  <si>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</si>
  <si>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</si>
  <si>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</si>
  <si>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</si>
  <si>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</si>
  <si>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</si>
  <si>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</si>
  <si>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</si>
  <si>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</si>
  <si>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</si>
  <si>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</si>
  <si>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</si>
  <si>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</si>
  <si>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</si>
  <si>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</si>
  <si>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</si>
  <si>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</si>
  <si>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</si>
  <si>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</si>
  <si>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</si>
  <si>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</si>
  <si>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</si>
  <si>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</si>
  <si>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</si>
  <si>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</si>
  <si>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</si>
  <si>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</si>
  <si>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</si>
  <si>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</si>
  <si>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</si>
  <si>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</si>
  <si>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</si>
  <si>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</si>
  <si>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</si>
  <si>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</si>
  <si>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</si>
  <si>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</si>
  <si>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</si>
  <si>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</si>
  <si>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</si>
  <si>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</si>
  <si>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</si>
  <si>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</si>
  <si>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</si>
  <si>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</si>
  <si>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</si>
  <si>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</si>
  <si>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</si>
  <si>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</si>
  <si>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</si>
  <si>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</si>
  <si>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</si>
  <si>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</si>
  <si>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</si>
  <si>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</si>
  <si>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</si>
  <si>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</si>
  <si>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</si>
  <si>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</si>
  <si>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</si>
  <si>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</si>
  <si>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</si>
  <si>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</si>
  <si>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</si>
  <si>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</si>
  <si>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</si>
  <si>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</si>
  <si>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</si>
  <si>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</si>
  <si>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</si>
  <si>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</si>
  <si>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</si>
  <si>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</si>
  <si>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</si>
  <si>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</si>
  <si>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</si>
  <si>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</si>
  <si>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</si>
  <si>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</si>
  <si>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</si>
  <si>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</si>
  <si>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</si>
  <si>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</si>
  <si>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</si>
  <si>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</si>
  <si>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</si>
  <si>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</si>
  <si>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</si>
  <si>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</si>
  <si>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</si>
  <si>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</si>
  <si>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</si>
  <si>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</si>
  <si>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</si>
  <si>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</si>
  <si>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</si>
  <si>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</si>
  <si>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</si>
  <si>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</si>
  <si>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</si>
  <si>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</si>
  <si>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</si>
  <si>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</si>
  <si>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</si>
  <si>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</si>
  <si>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</si>
  <si>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</si>
  <si>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</si>
  <si>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</si>
  <si>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</si>
  <si>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</si>
  <si>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</si>
  <si>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</si>
  <si>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</si>
  <si>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</si>
  <si>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</si>
  <si>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</si>
  <si>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</si>
  <si>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</si>
  <si>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</si>
  <si>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</si>
  <si>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</si>
  <si>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</si>
  <si>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</si>
  <si>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</si>
  <si>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</si>
  <si>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</si>
  <si>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</si>
  <si>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</si>
  <si>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</si>
  <si>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</si>
  <si>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</si>
  <si>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</si>
  <si>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</si>
  <si>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</si>
  <si>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</si>
  <si>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</si>
  <si>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</si>
  <si>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</si>
  <si>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</si>
  <si>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</si>
  <si>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</si>
  <si>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</si>
  <si>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</si>
  <si>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</si>
  <si>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</si>
  <si>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</si>
  <si>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</si>
  <si>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</si>
  <si>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</si>
  <si>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</si>
  <si>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</si>
  <si>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</si>
  <si>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</si>
  <si>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</si>
  <si>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</si>
  <si>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</si>
  <si>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</si>
  <si>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</si>
  <si>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</si>
  <si>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</si>
  <si>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</si>
  <si>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</si>
  <si>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</si>
  <si>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</si>
  <si>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</si>
  <si>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</si>
  <si>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</si>
  <si>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</si>
  <si>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</si>
  <si>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</si>
  <si>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</si>
  <si>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</si>
  <si>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</si>
  <si>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</si>
  <si>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</si>
  <si>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</si>
  <si>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</si>
  <si>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</si>
  <si>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</si>
  <si>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</si>
  <si>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</si>
  <si>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</si>
  <si>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</si>
  <si>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</si>
  <si>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</si>
  <si>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</si>
  <si>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</si>
  <si>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</si>
  <si>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</si>
  <si>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</si>
  <si>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</si>
  <si>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</si>
  <si>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</si>
  <si>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</si>
  <si>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</si>
  <si>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</si>
  <si>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</si>
  <si>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</si>
  <si>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</si>
  <si>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</si>
  <si>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</si>
  <si>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</si>
  <si>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</si>
  <si>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</si>
  <si>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</si>
  <si>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</si>
  <si>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</si>
  <si>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</si>
  <si>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</si>
  <si>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</si>
  <si>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</si>
  <si>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</si>
  <si>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</si>
  <si>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</si>
  <si>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</si>
  <si>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</si>
  <si>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</si>
  <si>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</si>
  <si>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</si>
  <si>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</si>
  <si>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</si>
  <si>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</si>
  <si>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</si>
  <si>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</si>
  <si>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</si>
  <si>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</si>
  <si>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</si>
  <si>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</si>
  <si>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</si>
  <si>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</si>
  <si>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</si>
  <si>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</si>
  <si>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</si>
  <si>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</si>
  <si>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</si>
  <si>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</si>
  <si>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</si>
  <si>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</si>
  <si>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</si>
  <si>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</si>
  <si>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</si>
  <si>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</si>
  <si>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</si>
  <si>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</si>
  <si>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</si>
  <si>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</si>
  <si>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</si>
  <si>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</si>
  <si>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</si>
  <si>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</si>
  <si>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</si>
  <si>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</si>
  <si>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</si>
  <si>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</si>
  <si>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</si>
  <si>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</si>
  <si>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</si>
  <si>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</si>
  <si>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</si>
  <si>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</si>
  <si>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</si>
  <si>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</si>
  <si>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</si>
  <si>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</si>
  <si>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</si>
  <si>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</si>
  <si>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</si>
  <si>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</si>
  <si>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</si>
  <si>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</si>
  <si>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</si>
  <si>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</si>
  <si>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</si>
  <si>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</si>
  <si>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</si>
  <si>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</si>
  <si>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</si>
  <si>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</si>
  <si>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</si>
  <si>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</si>
  <si>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</si>
  <si>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</si>
  <si>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</si>
  <si>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</si>
  <si>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</si>
  <si>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</si>
  <si>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</si>
  <si>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</si>
  <si>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</si>
  <si>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</si>
  <si>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</si>
  <si>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</si>
  <si>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</si>
  <si>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</si>
  <si>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</si>
  <si>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</si>
  <si>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</si>
  <si>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</si>
  <si>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</si>
  <si>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</si>
  <si>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</si>
  <si>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</si>
  <si>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</si>
  <si>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</si>
  <si>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</si>
  <si>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</si>
  <si>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</si>
  <si>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</si>
  <si>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</si>
  <si>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</si>
  <si>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</si>
  <si>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</si>
  <si>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</si>
  <si>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</si>
  <si>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</si>
  <si>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</si>
  <si>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</si>
  <si>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</si>
  <si>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</si>
  <si>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</si>
  <si>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</si>
  <si>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</si>
  <si>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</si>
  <si>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</si>
  <si>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</si>
  <si>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</si>
  <si>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</si>
  <si>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</si>
  <si>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</si>
  <si>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</si>
  <si>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</si>
  <si>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</si>
  <si>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</si>
  <si>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</si>
  <si>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</si>
  <si>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</si>
  <si>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</si>
  <si>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</si>
  <si>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</si>
  <si>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</si>
  <si>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</si>
  <si>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</si>
  <si>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</si>
  <si>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</si>
  <si>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</si>
  <si>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</si>
  <si>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</si>
  <si>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</si>
  <si>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</si>
  <si>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</si>
  <si>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</si>
  <si>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</si>
  <si>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</si>
  <si>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</si>
  <si>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</si>
  <si>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</si>
  <si>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</si>
  <si>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</si>
  <si>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</si>
  <si>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</si>
  <si>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</si>
  <si>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</si>
  <si>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</si>
  <si>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</si>
  <si>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</si>
  <si>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</si>
  <si>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</si>
  <si>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</si>
  <si>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</si>
  <si>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</si>
  <si>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</si>
  <si>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</si>
  <si>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</si>
  <si>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</si>
  <si>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</si>
  <si>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</si>
  <si>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</si>
  <si>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</si>
  <si>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</si>
  <si>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</si>
  <si>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</si>
  <si>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</si>
  <si>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</si>
  <si>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</si>
  <si>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</si>
  <si>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</si>
  <si>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</si>
  <si>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</si>
  <si>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</si>
  <si>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</si>
  <si>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</si>
  <si>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</si>
  <si>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</si>
  <si>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</si>
  <si>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</si>
  <si>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</si>
  <si>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</si>
  <si>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</si>
  <si>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</si>
  <si>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</si>
  <si>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</si>
  <si>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</si>
  <si>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</si>
  <si>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</si>
  <si>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</si>
  <si>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</si>
  <si>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</si>
  <si>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</si>
  <si>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</si>
  <si>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</si>
  <si>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</si>
  <si>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</si>
  <si>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</si>
  <si>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</si>
  <si>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</si>
  <si>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</si>
  <si>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</si>
  <si>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</si>
  <si>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</si>
  <si>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</si>
  <si>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</si>
  <si>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</si>
  <si>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</si>
  <si>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</si>
  <si>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</si>
  <si>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</si>
  <si>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</si>
  <si>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</si>
  <si>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</si>
  <si>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</si>
  <si>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</si>
  <si>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</si>
  <si>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</si>
  <si>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</si>
  <si>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</si>
  <si>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</si>
  <si>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</si>
  <si>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</si>
  <si>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</si>
  <si>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</si>
  <si>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</si>
  <si>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</si>
  <si>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</si>
  <si>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</si>
  <si>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</si>
  <si>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</si>
  <si>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</si>
  <si>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</si>
  <si>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</si>
  <si>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</si>
  <si>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</si>
  <si>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</si>
  <si>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</si>
  <si>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</si>
  <si>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</si>
  <si>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</si>
  <si>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</si>
  <si>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</si>
  <si>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</si>
  <si>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</si>
  <si>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</si>
  <si>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</si>
  <si>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</si>
  <si>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</si>
  <si>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</si>
  <si>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</si>
  <si>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</si>
  <si>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</si>
  <si>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</si>
  <si>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</si>
  <si>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</si>
  <si>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</si>
  <si>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</si>
  <si>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</si>
  <si>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</si>
  <si>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</si>
  <si>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</si>
  <si>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</si>
  <si>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</si>
  <si>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</si>
  <si>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</si>
  <si>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</si>
  <si>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</si>
  <si>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</si>
  <si>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</si>
  <si>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</si>
  <si>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</si>
  <si>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</si>
  <si>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</si>
  <si>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</si>
  <si>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</si>
  <si>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</si>
  <si>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</si>
  <si>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</si>
  <si>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</si>
  <si>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</si>
  <si>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</si>
  <si>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</si>
  <si>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</si>
  <si>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</si>
  <si>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</si>
  <si>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</si>
  <si>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</si>
  <si>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</si>
  <si>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</si>
  <si>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</si>
  <si>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</si>
  <si>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</si>
  <si>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</si>
  <si>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</si>
  <si>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</si>
  <si>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</si>
  <si>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</si>
  <si>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</si>
  <si>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</si>
  <si>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</si>
  <si>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</si>
  <si>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</si>
  <si>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</si>
  <si>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</si>
  <si>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</si>
  <si>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</si>
  <si>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</si>
  <si>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</si>
  <si>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</si>
  <si>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</si>
  <si>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</si>
  <si>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</si>
  <si>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</si>
  <si>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</si>
  <si>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</si>
  <si>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</si>
  <si>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</si>
  <si>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</si>
  <si>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</si>
  <si>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</si>
  <si>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</si>
  <si>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</si>
  <si>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</si>
  <si>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</si>
  <si>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</si>
  <si>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</si>
  <si>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</si>
  <si>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</si>
  <si>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</si>
  <si>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</si>
  <si>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</si>
  <si>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</si>
  <si>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</si>
  <si>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</si>
  <si>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</si>
  <si>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</si>
  <si>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</si>
  <si>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</si>
  <si>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</si>
  <si>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</si>
  <si>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</si>
  <si>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</si>
  <si>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</si>
  <si>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</si>
  <si>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</si>
  <si>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</si>
  <si>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</si>
  <si>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</si>
  <si>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</si>
  <si>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</si>
  <si>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</si>
  <si>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</si>
  <si>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</si>
  <si>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</si>
  <si>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</si>
  <si>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</si>
  <si>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</si>
  <si>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</si>
  <si>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</si>
  <si>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</si>
  <si>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</si>
  <si>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</si>
  <si>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</si>
  <si>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</si>
  <si>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</si>
  <si>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</si>
  <si>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</si>
  <si>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</si>
  <si>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</si>
  <si>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</si>
  <si>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</si>
  <si>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</si>
  <si>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</si>
  <si>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</si>
  <si>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</si>
  <si>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</si>
  <si>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</si>
  <si>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</si>
  <si>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</si>
  <si>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</si>
  <si>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</si>
  <si>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</si>
  <si>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</si>
  <si>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</si>
  <si>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</si>
  <si>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</si>
  <si>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</si>
  <si>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</si>
  <si>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</si>
  <si>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</si>
  <si>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</si>
  <si>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</si>
  <si>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</si>
  <si>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</si>
  <si>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</si>
  <si>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</si>
  <si>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</si>
  <si>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</si>
  <si>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</si>
  <si>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</si>
  <si>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</si>
  <si>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</si>
  <si>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</si>
  <si>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</si>
  <si>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</si>
  <si>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</si>
  <si>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</si>
  <si>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</si>
  <si>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</si>
  <si>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</si>
  <si>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</si>
  <si>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</si>
  <si>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</si>
  <si>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</si>
  <si>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</si>
  <si>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</si>
  <si>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</si>
  <si>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</si>
  <si>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</si>
  <si>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</si>
  <si>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</si>
  <si>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</si>
  <si>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</si>
  <si>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</si>
  <si>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</si>
  <si>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</si>
  <si>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</si>
  <si>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</si>
  <si>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</si>
  <si>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</si>
  <si>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</si>
  <si>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</si>
  <si>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</si>
  <si>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</si>
  <si>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</si>
  <si>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</si>
  <si>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</si>
  <si>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</si>
  <si>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</si>
  <si>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</si>
  <si>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</si>
  <si>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</si>
  <si>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</si>
  <si>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</si>
  <si>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</si>
  <si>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</si>
  <si>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</si>
  <si>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</si>
  <si>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</si>
  <si>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</si>
  <si>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</si>
  <si>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</si>
  <si>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</si>
  <si>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</si>
  <si>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</si>
  <si>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</si>
  <si>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</si>
  <si>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</si>
  <si>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</si>
  <si>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</si>
  <si>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</si>
  <si>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</si>
  <si>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</si>
  <si>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</si>
  <si>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</si>
  <si>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</si>
  <si>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</si>
  <si>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</si>
  <si>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</si>
  <si>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</si>
  <si>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</si>
  <si>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</si>
  <si>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</si>
  <si>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</si>
  <si>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</si>
  <si>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</si>
  <si>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</si>
  <si>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</si>
  <si>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</si>
  <si>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</si>
  <si>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</si>
  <si>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</si>
  <si>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</si>
  <si>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</si>
  <si>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</si>
  <si>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</si>
  <si>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</si>
  <si>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</si>
  <si>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</si>
  <si>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</si>
  <si>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</si>
  <si>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</si>
  <si>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</si>
  <si>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</si>
  <si>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</si>
  <si>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</si>
  <si>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</si>
  <si>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</si>
  <si>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</si>
  <si>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</si>
  <si>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</si>
  <si>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</si>
  <si>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</si>
  <si>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</si>
  <si>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</si>
  <si>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</si>
  <si>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</si>
  <si>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</si>
  <si>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</si>
  <si>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</si>
  <si>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</si>
  <si>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</si>
  <si>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</si>
  <si>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</si>
  <si>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</si>
  <si>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</si>
  <si>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</si>
  <si>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</si>
  <si>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</si>
  <si>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</si>
  <si>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</si>
  <si>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</si>
  <si>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</si>
  <si>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</si>
  <si>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</si>
  <si>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</si>
  <si>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</si>
  <si>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</si>
  <si>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</si>
  <si>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</si>
  <si>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</si>
  <si>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</si>
  <si>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</si>
  <si>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</si>
  <si>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</si>
  <si>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</si>
  <si>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</si>
  <si>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</si>
  <si>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</si>
  <si>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</si>
  <si>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</si>
  <si>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</si>
  <si>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</si>
  <si>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</si>
  <si>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</si>
  <si>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</si>
  <si>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</si>
  <si>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</si>
  <si>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</si>
  <si>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</si>
  <si>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</si>
  <si>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</si>
  <si>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</si>
  <si>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</si>
  <si>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</si>
  <si>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</si>
  <si>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</si>
  <si>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</si>
  <si>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</si>
  <si>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</si>
  <si>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</si>
  <si>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</si>
  <si>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</si>
  <si>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</si>
  <si>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</si>
  <si>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</si>
  <si>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</si>
  <si>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</si>
  <si>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</si>
  <si>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</si>
  <si>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</si>
  <si>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</si>
  <si>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</si>
  <si>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</si>
  <si>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</si>
  <si>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</si>
  <si>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</si>
  <si>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</si>
  <si>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</si>
  <si>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</si>
  <si>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</si>
  <si>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</si>
  <si>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</si>
  <si>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</si>
  <si>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</si>
  <si>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</si>
  <si>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</si>
  <si>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</si>
  <si>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</si>
  <si>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</si>
  <si>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</si>
  <si>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</si>
  <si>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</si>
  <si>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</si>
  <si>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</si>
  <si>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</si>
  <si>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</si>
  <si>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</si>
  <si>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</si>
  <si>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</si>
  <si>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</si>
  <si>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</si>
  <si>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</si>
  <si>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</si>
  <si>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</si>
  <si>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</si>
  <si>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</si>
  <si>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</si>
  <si>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</si>
  <si>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</si>
  <si>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</si>
  <si>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</si>
  <si>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</si>
  <si>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</si>
  <si>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</si>
  <si>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</si>
  <si>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</si>
  <si>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</si>
  <si>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</si>
  <si>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</si>
  <si>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</si>
  <si>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</si>
  <si>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</si>
  <si>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</si>
  <si>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</si>
  <si>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</si>
  <si>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</si>
  <si>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</si>
  <si>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</si>
  <si>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</si>
  <si>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</si>
  <si>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</si>
  <si>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</si>
  <si>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</si>
  <si>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</si>
  <si>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</si>
  <si>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</si>
  <si>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</si>
  <si>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</si>
  <si>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</si>
  <si>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</si>
  <si>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</si>
  <si>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</si>
  <si>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</si>
  <si>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</si>
  <si>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</si>
  <si>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</si>
  <si>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</si>
  <si>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</si>
  <si>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</si>
  <si>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</si>
  <si>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</si>
  <si>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</si>
  <si>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</si>
  <si>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</si>
  <si>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</si>
  <si>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</si>
  <si>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</si>
  <si>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</si>
  <si>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</si>
  <si>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</si>
  <si>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</si>
  <si>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</si>
  <si>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</si>
  <si>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</si>
  <si>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</si>
  <si>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</si>
  <si>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</si>
  <si>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</si>
  <si>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</si>
  <si>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</si>
  <si>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</si>
  <si>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</si>
  <si>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</si>
  <si>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</si>
  <si>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</si>
  <si>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</si>
  <si>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</si>
  <si>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</si>
  <si>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</si>
  <si>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</si>
  <si>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</si>
  <si>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</si>
  <si>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</si>
  <si>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</si>
  <si>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</si>
  <si>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</si>
  <si>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</si>
  <si>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</si>
  <si>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</si>
  <si>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</si>
  <si>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</si>
  <si>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</si>
  <si>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</si>
  <si>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</si>
  <si>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</si>
  <si>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</si>
  <si>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</si>
  <si>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</si>
  <si>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</si>
  <si>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</si>
  <si>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</si>
  <si>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</si>
  <si>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</si>
  <si>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</si>
  <si>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</si>
  <si>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</si>
  <si>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</si>
  <si>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</si>
  <si>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</si>
  <si>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</si>
  <si>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</si>
  <si>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</si>
  <si>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</si>
  <si>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</si>
  <si>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</si>
  <si>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</si>
  <si>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</si>
  <si>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</si>
  <si>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</si>
  <si>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</si>
  <si>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</si>
  <si>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</si>
  <si>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</si>
  <si>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</si>
  <si>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</si>
  <si>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</si>
  <si>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</si>
  <si>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</si>
  <si>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</si>
  <si>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</si>
  <si>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</si>
  <si>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</si>
  <si>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</si>
  <si>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</si>
  <si>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</si>
  <si>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</si>
  <si>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</si>
  <si>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</si>
  <si>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</si>
  <si>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</si>
  <si>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</si>
  <si>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</si>
  <si>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</si>
  <si>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</si>
  <si>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</si>
  <si>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</si>
  <si>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</si>
  <si>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</si>
  <si>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</si>
  <si>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</si>
  <si>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</si>
  <si>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</si>
  <si>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</si>
  <si>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</si>
  <si>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</si>
  <si>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</si>
  <si>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</si>
  <si>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</si>
  <si>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</si>
  <si>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</si>
  <si>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</si>
  <si>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</si>
  <si>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</si>
  <si>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</si>
  <si>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</si>
  <si>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</si>
  <si>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</si>
  <si>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</si>
  <si>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</si>
  <si>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</si>
  <si>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</si>
  <si>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</si>
  <si>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</si>
  <si>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</si>
  <si>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</si>
  <si>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</si>
  <si>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</si>
  <si>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</si>
  <si>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</si>
  <si>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</si>
  <si>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</si>
  <si>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</si>
  <si>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</si>
  <si>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</si>
  <si>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</si>
  <si>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</si>
  <si>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</si>
  <si>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</si>
  <si>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</si>
  <si>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</si>
  <si>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</si>
  <si>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</si>
  <si>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</si>
  <si>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</si>
  <si>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</si>
  <si>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</si>
  <si>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</si>
  <si>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</si>
  <si>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</si>
  <si>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</si>
  <si>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</si>
  <si>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</si>
  <si>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</si>
  <si>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</si>
  <si>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</si>
  <si>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</si>
  <si>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</si>
  <si>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</si>
  <si>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</si>
  <si>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</si>
  <si>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</si>
  <si>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</si>
  <si>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</si>
  <si>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</si>
  <si>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</si>
  <si>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</si>
  <si>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</si>
  <si>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</si>
  <si>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</si>
  <si>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</si>
  <si>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</si>
  <si>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</si>
  <si>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</si>
  <si>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</si>
  <si>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</si>
  <si>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</si>
  <si>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</si>
  <si>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</si>
  <si>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</si>
  <si>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</si>
  <si>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</si>
  <si>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</si>
  <si>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</si>
  <si>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</si>
  <si>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</si>
  <si>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</si>
  <si>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</si>
  <si>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</si>
  <si>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</si>
  <si>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</si>
  <si>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</si>
  <si>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</si>
  <si>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</si>
  <si>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</si>
  <si>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</si>
  <si>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</si>
  <si>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</si>
  <si>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</si>
  <si>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</si>
  <si>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</si>
  <si>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</si>
  <si>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</si>
  <si>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</si>
  <si>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</si>
  <si>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</si>
  <si>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</si>
  <si>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</si>
  <si>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</si>
  <si>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</si>
  <si>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</si>
  <si>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</si>
  <si>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</si>
  <si>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</si>
  <si>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</si>
  <si>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</si>
  <si>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</si>
  <si>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</si>
  <si>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</si>
  <si>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</si>
  <si>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</si>
  <si>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</si>
  <si>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</si>
  <si>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</si>
  <si>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</si>
  <si>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</si>
  <si>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</si>
  <si>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</si>
  <si>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</si>
  <si>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</si>
  <si>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</si>
  <si>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</si>
  <si>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</si>
  <si>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</si>
  <si>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</si>
  <si>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</si>
  <si>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</si>
  <si>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</si>
  <si>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</si>
  <si>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</si>
  <si>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</si>
  <si>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</si>
  <si>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</si>
  <si>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</si>
  <si>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</si>
  <si>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</si>
  <si>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</si>
  <si>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</si>
  <si>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</si>
  <si>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</si>
  <si>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</si>
  <si>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</si>
  <si>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</si>
  <si>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</si>
  <si>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</si>
  <si>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</si>
  <si>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</si>
  <si>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</si>
  <si>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</si>
  <si>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</si>
  <si>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</si>
  <si>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</si>
  <si>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</si>
  <si>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</si>
  <si>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</si>
  <si>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</si>
  <si>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</si>
  <si>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</si>
  <si>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</si>
  <si>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</si>
  <si>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</si>
  <si>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</si>
  <si>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</si>
  <si>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</si>
  <si>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</si>
  <si>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</si>
  <si>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</si>
  <si>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</si>
  <si>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</si>
  <si>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</si>
  <si>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</si>
  <si>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</si>
  <si>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</si>
  <si>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</si>
  <si>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</si>
  <si>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</si>
  <si>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</si>
  <si>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</si>
  <si>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</si>
  <si>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</si>
  <si>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</si>
  <si>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</si>
  <si>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</si>
  <si>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</si>
  <si>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</si>
  <si>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</si>
  <si>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</si>
  <si>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</si>
  <si>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</si>
  <si>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</si>
  <si>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</si>
  <si>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</si>
  <si>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</si>
  <si>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</si>
  <si>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</si>
  <si>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</si>
  <si>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</si>
  <si>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</si>
  <si>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</si>
  <si>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</si>
  <si>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</si>
  <si>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</si>
  <si>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</si>
  <si>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</si>
  <si>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</si>
  <si>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</si>
  <si>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</si>
  <si>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</si>
  <si>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</si>
  <si>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</si>
  <si>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</si>
  <si>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</si>
  <si>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</si>
  <si>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</si>
  <si>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</si>
  <si>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</si>
  <si>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</si>
  <si>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</si>
  <si>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</si>
  <si>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</si>
  <si>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</si>
  <si>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</si>
  <si>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</si>
  <si>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</si>
  <si>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</si>
  <si>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</si>
  <si>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</si>
  <si>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</si>
  <si>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</si>
  <si>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</si>
  <si>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</si>
  <si>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</si>
  <si>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</si>
  <si>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</si>
  <si>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</si>
  <si>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</si>
  <si>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</si>
  <si>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</si>
  <si>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</si>
  <si>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</si>
  <si>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</si>
  <si>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</si>
  <si>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</si>
  <si>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</si>
  <si>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</si>
  <si>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</si>
  <si>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</si>
  <si>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</si>
  <si>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</si>
  <si>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</si>
  <si>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</si>
  <si>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</si>
  <si>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</si>
  <si>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</si>
  <si>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</si>
  <si>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</si>
  <si>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</si>
  <si>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</si>
  <si>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</si>
  <si>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</si>
  <si>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</si>
  <si>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</si>
  <si>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</si>
  <si>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</si>
  <si>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</si>
  <si>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</si>
  <si>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</si>
  <si>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</si>
  <si>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</si>
  <si>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</si>
  <si>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</si>
  <si>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</si>
  <si>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</si>
  <si>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</si>
  <si>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</si>
  <si>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</si>
  <si>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</si>
  <si>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</si>
  <si>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</si>
  <si>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</si>
  <si>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</si>
  <si>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</si>
  <si>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</si>
  <si>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</si>
  <si>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</si>
  <si>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</si>
  <si>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</si>
  <si>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</si>
  <si>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</si>
  <si>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</si>
  <si>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</si>
  <si>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</si>
  <si>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</si>
  <si>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</si>
  <si>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</si>
  <si>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</si>
  <si>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</si>
  <si>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</si>
  <si>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</si>
  <si>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</si>
  <si>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</si>
  <si>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</si>
  <si>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</si>
  <si>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</si>
  <si>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</si>
  <si>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</si>
  <si>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</si>
  <si>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</si>
  <si>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</si>
  <si>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</si>
  <si>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</si>
  <si>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</si>
  <si>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</si>
  <si>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</si>
  <si>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</si>
  <si>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</si>
  <si>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</si>
  <si>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</si>
  <si>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</si>
  <si>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</si>
  <si>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</si>
  <si>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</si>
  <si>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</si>
  <si>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</si>
  <si>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</si>
  <si>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</si>
  <si>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</si>
  <si>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</si>
  <si>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</si>
  <si>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</si>
  <si>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</si>
  <si>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</si>
  <si>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</si>
  <si>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</si>
  <si>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</si>
  <si>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</si>
  <si>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</si>
  <si>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</si>
  <si>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</si>
  <si>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</si>
  <si>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</si>
  <si>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</si>
  <si>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</si>
  <si>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</si>
  <si>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</si>
  <si>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</si>
  <si>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</si>
  <si>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</si>
  <si>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</si>
  <si>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</si>
  <si>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</si>
  <si>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</si>
  <si>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</si>
  <si>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</si>
  <si>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</si>
  <si>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</si>
  <si>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</si>
  <si>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</si>
  <si>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</si>
  <si>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</si>
  <si>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</si>
  <si>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</si>
  <si>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</si>
  <si>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</si>
  <si>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</si>
  <si>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</si>
  <si>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</si>
  <si>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</si>
  <si>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</si>
  <si>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</si>
  <si>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</si>
  <si>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</si>
  <si>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</si>
  <si>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</si>
  <si>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</si>
  <si>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</si>
  <si>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</si>
  <si>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</si>
  <si>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</si>
  <si>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</si>
  <si>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</si>
  <si>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</si>
  <si>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</si>
  <si>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</si>
  <si>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</si>
  <si>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</si>
  <si>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</si>
  <si>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</si>
  <si>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</si>
  <si>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</si>
  <si>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</si>
  <si>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</si>
  <si>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</si>
  <si>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</si>
  <si>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</si>
  <si>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</si>
  <si>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</si>
  <si>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</si>
  <si>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</si>
  <si>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</si>
  <si>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</si>
  <si>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</si>
  <si>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</si>
  <si>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</si>
  <si>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</si>
  <si>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</si>
  <si>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</si>
  <si>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</si>
  <si>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</si>
  <si>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</si>
  <si>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</si>
  <si>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</si>
  <si>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</si>
  <si>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</si>
  <si>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</si>
  <si>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</si>
  <si>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</si>
  <si>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</si>
  <si>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</si>
  <si>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</si>
  <si>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</si>
  <si>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</si>
  <si>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</si>
  <si>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</si>
  <si>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</si>
  <si>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</si>
  <si>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</si>
  <si>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</si>
  <si>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</si>
  <si>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</si>
  <si>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</si>
  <si>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</si>
  <si>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</si>
  <si>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</si>
  <si>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</si>
  <si>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</si>
  <si>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</si>
  <si>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</si>
  <si>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</si>
  <si>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</si>
  <si>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</si>
  <si>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</si>
  <si>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</si>
  <si>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</si>
  <si>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</si>
  <si>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</si>
  <si>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</si>
  <si>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</si>
  <si>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</si>
  <si>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</si>
  <si>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</si>
  <si>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</si>
  <si>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</si>
  <si>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</si>
  <si>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</si>
  <si>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</si>
  <si>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</si>
  <si>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</si>
  <si>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</si>
  <si>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</si>
  <si>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</si>
  <si>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</si>
  <si>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</si>
  <si>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</si>
  <si>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</si>
  <si>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</si>
  <si>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</si>
  <si>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</si>
  <si>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</si>
  <si>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</si>
  <si>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</si>
  <si>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</si>
  <si>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</si>
  <si>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</si>
  <si>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</si>
  <si>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</si>
  <si>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</si>
  <si>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</si>
  <si>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</si>
  <si>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</si>
  <si>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</si>
  <si>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</si>
  <si>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</si>
  <si>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</si>
  <si>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</si>
  <si>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</si>
  <si>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</si>
  <si>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</si>
  <si>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</si>
  <si>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</si>
  <si>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</si>
  <si>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</si>
  <si>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</si>
  <si>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</si>
  <si>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</si>
  <si>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</si>
  <si>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</si>
  <si>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</si>
  <si>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</si>
  <si>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</si>
  <si>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</si>
  <si>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</si>
  <si>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</si>
  <si>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</si>
  <si>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</si>
  <si>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</si>
  <si>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</si>
  <si>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</si>
  <si>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</si>
  <si>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</si>
  <si>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</si>
  <si>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</si>
  <si>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</si>
  <si>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</si>
  <si>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</si>
  <si>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</si>
  <si>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</si>
  <si>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</si>
  <si>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</si>
  <si>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</si>
  <si>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</si>
  <si>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</si>
  <si>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</si>
  <si>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</si>
  <si>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</si>
  <si>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</si>
  <si>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</si>
  <si>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</si>
  <si>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</si>
  <si>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</si>
  <si>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</si>
  <si>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</si>
  <si>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</si>
  <si>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</si>
  <si>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</si>
  <si>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</si>
  <si>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</si>
  <si>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</si>
  <si>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</si>
  <si>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</si>
  <si>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</si>
  <si>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</si>
  <si>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</si>
  <si>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</si>
  <si>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</si>
  <si>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</si>
  <si>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</si>
  <si>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</si>
  <si>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</si>
  <si>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</si>
  <si>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</si>
  <si>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</si>
  <si>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</si>
  <si>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</si>
  <si>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</si>
  <si>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</si>
  <si>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</si>
  <si>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</si>
  <si>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</si>
  <si>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</si>
  <si>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</si>
  <si>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</si>
  <si>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</si>
  <si>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</si>
  <si>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</si>
  <si>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</si>
  <si>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</si>
  <si>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</si>
  <si>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</si>
  <si>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</si>
  <si>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</si>
  <si>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</si>
  <si>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</si>
  <si>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</si>
  <si>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</si>
  <si>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</si>
  <si>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</si>
  <si>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</si>
  <si>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</si>
  <si>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</si>
  <si>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</si>
  <si>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</si>
  <si>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</si>
  <si>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</si>
  <si>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</si>
  <si>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</si>
  <si>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</si>
  <si>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</si>
  <si>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</si>
  <si>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</si>
  <si>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</si>
  <si>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</si>
  <si>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</si>
  <si>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</si>
  <si>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</si>
  <si>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</si>
  <si>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</si>
  <si>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</si>
  <si>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</si>
  <si>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</si>
  <si>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</si>
  <si>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</si>
  <si>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</si>
  <si>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</si>
  <si>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</si>
  <si>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</si>
  <si>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</si>
  <si>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</si>
  <si>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</si>
  <si>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</si>
  <si>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</si>
  <si>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</si>
  <si>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</si>
  <si>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</si>
  <si>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</si>
  <si>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</si>
  <si>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</si>
  <si>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</si>
  <si>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</si>
  <si>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</si>
  <si>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</si>
  <si>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</si>
  <si>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</si>
  <si>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</si>
  <si>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</si>
  <si>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</si>
  <si>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</si>
  <si>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</si>
  <si>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</si>
  <si>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</si>
  <si>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</si>
  <si>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</si>
  <si>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</si>
  <si>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</si>
  <si>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</si>
  <si>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</si>
  <si>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</si>
  <si>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</si>
  <si>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</si>
  <si>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</si>
  <si>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</si>
  <si>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</si>
  <si>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</si>
  <si>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</si>
  <si>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</si>
  <si>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</si>
  <si>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</si>
  <si>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</si>
  <si>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</si>
  <si>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</si>
  <si>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</si>
  <si>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</si>
  <si>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</si>
  <si>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</si>
  <si>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</si>
  <si>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</si>
  <si>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</si>
  <si>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</si>
  <si>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</si>
  <si>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</si>
  <si>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</si>
  <si>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</si>
  <si>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</si>
  <si>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</si>
  <si>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</si>
  <si>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</si>
  <si>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</si>
  <si>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</si>
  <si>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</si>
  <si>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</si>
  <si>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</si>
  <si>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</si>
  <si>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</si>
  <si>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</si>
  <si>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</si>
  <si>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</si>
  <si>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</si>
  <si>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</si>
  <si>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</si>
  <si>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</si>
  <si>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</si>
  <si>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</si>
  <si>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</si>
  <si>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</si>
  <si>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</si>
  <si>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</si>
  <si>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</si>
  <si>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</si>
  <si>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</si>
  <si>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</si>
  <si>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</si>
  <si>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</si>
  <si>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</si>
  <si>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</si>
  <si>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</si>
  <si>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</si>
  <si>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</si>
  <si>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</si>
  <si>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</si>
  <si>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</si>
  <si>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</si>
  <si>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</si>
  <si>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</si>
  <si>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</si>
  <si>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</si>
  <si>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</si>
  <si>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</si>
  <si>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</si>
  <si>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</si>
  <si>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</si>
  <si>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</si>
  <si>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</si>
  <si>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</si>
  <si>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</si>
  <si>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</si>
  <si>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</si>
  <si>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</si>
  <si>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</si>
  <si>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</si>
  <si>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</si>
  <si>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</si>
  <si>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</si>
  <si>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</si>
  <si>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</si>
  <si>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</si>
  <si>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</si>
  <si>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</si>
  <si>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</si>
  <si>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</si>
  <si>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</si>
  <si>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</si>
  <si>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</si>
  <si>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</si>
  <si>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</si>
  <si>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</si>
  <si>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</si>
  <si>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</si>
  <si>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</si>
  <si>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</si>
  <si>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</si>
  <si>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</si>
  <si>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</si>
  <si>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</si>
  <si>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</si>
  <si>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</si>
  <si>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</si>
  <si>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</si>
  <si>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</si>
  <si>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</si>
  <si>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</si>
  <si>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</si>
  <si>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</si>
  <si>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</si>
  <si>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</si>
  <si>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</si>
  <si>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</si>
  <si>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</si>
  <si>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</si>
  <si>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</si>
  <si>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</si>
  <si>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</si>
  <si>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</si>
  <si>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</si>
  <si>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</si>
  <si>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</si>
  <si>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</si>
  <si>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</si>
  <si>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</si>
  <si>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</si>
  <si>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</si>
  <si>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</si>
  <si>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</si>
  <si>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</si>
  <si>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</si>
  <si>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</si>
  <si>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</si>
  <si>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</si>
  <si>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</si>
  <si>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</si>
  <si>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</si>
  <si>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</si>
  <si>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</si>
  <si>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</si>
  <si>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</si>
  <si>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</si>
  <si>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</si>
  <si>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</si>
  <si>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</si>
  <si>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</si>
  <si>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</si>
  <si>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</si>
  <si>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</si>
  <si>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</si>
  <si>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</si>
  <si>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</si>
  <si>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</si>
  <si>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</si>
  <si>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</si>
  <si>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</si>
  <si>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</si>
  <si>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</si>
  <si>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</si>
  <si>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</si>
  <si>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</si>
  <si>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</si>
  <si>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</si>
  <si>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</si>
  <si>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</si>
  <si>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</si>
  <si>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</si>
  <si>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</si>
  <si>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</si>
  <si>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</si>
  <si>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</si>
  <si>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</si>
  <si>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</si>
  <si>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</si>
  <si>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</si>
  <si>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</si>
  <si>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</si>
  <si>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</si>
  <si>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</si>
  <si>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</si>
  <si>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</si>
  <si>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</si>
  <si>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</si>
  <si>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</si>
  <si>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</si>
  <si>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</si>
  <si>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</si>
  <si>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</si>
  <si>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</si>
  <si>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</si>
  <si>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</si>
  <si>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</si>
  <si>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</si>
  <si>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</si>
  <si>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</si>
  <si>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</si>
  <si>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</si>
  <si>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</si>
  <si>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</si>
  <si>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</si>
  <si>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</si>
  <si>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</si>
  <si>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</si>
  <si>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</si>
  <si>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</si>
  <si>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</si>
  <si>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</si>
  <si>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</si>
  <si>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</si>
  <si>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</si>
  <si>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</si>
  <si>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</si>
  <si>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</si>
  <si>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</si>
  <si>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</si>
  <si>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</si>
  <si>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</si>
  <si>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</si>
  <si>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</si>
  <si>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</si>
  <si>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</si>
  <si>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</si>
  <si>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</si>
  <si>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</si>
  <si>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</si>
  <si>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</si>
  <si>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</si>
  <si>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</si>
  <si>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</si>
  <si>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</si>
  <si>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</si>
  <si>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</si>
  <si>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</si>
  <si>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</si>
  <si>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</si>
  <si>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</si>
  <si>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</si>
  <si>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</si>
  <si>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</si>
  <si>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</si>
  <si>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</si>
  <si>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</si>
  <si>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</si>
  <si>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</si>
  <si>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</si>
  <si>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</si>
  <si>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</si>
  <si>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</si>
  <si>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</si>
  <si>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</si>
  <si>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</si>
  <si>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</si>
  <si>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</si>
  <si>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</si>
  <si>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</si>
  <si>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</si>
  <si>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</si>
  <si>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</si>
  <si>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</si>
  <si>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</si>
  <si>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</si>
  <si>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</si>
  <si>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</si>
  <si>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</si>
  <si>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</si>
  <si>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</si>
  <si>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</si>
  <si>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</si>
  <si>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</si>
  <si>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</si>
  <si>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</si>
  <si>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</si>
  <si>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</si>
  <si>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</si>
  <si>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</si>
  <si>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</si>
  <si>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</si>
  <si>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</si>
  <si>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</si>
  <si>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</si>
  <si>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</si>
  <si>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</si>
  <si>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</si>
  <si>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</si>
  <si>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</si>
  <si>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</si>
  <si>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</si>
  <si>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</si>
  <si>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</si>
  <si>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</si>
  <si>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</si>
  <si>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</si>
  <si>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</si>
  <si>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</si>
  <si>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</si>
  <si>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</si>
  <si>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</si>
  <si>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</si>
  <si>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</si>
  <si>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</si>
  <si>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</si>
  <si>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</si>
  <si>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</si>
  <si>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</si>
  <si>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</si>
  <si>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</si>
  <si>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</si>
  <si>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</si>
  <si>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</si>
  <si>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</si>
  <si>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</si>
  <si>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</si>
  <si>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</si>
  <si>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</si>
  <si>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</si>
  <si>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</si>
  <si>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</si>
  <si>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</si>
  <si>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</si>
  <si>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</si>
  <si>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</si>
  <si>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</si>
  <si>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</si>
  <si>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</si>
  <si>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</si>
  <si>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</si>
  <si>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</si>
  <si>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</si>
  <si>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</si>
  <si>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</si>
  <si>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</si>
  <si>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</si>
  <si>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</si>
  <si>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</si>
  <si>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</si>
  <si>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</si>
  <si>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</si>
  <si>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</si>
  <si>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</si>
  <si>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</si>
  <si>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</si>
  <si>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</si>
  <si>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</si>
  <si>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</si>
  <si>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</si>
  <si>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</si>
  <si>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</si>
  <si>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</si>
  <si>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</si>
  <si>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</si>
  <si>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</si>
  <si>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</si>
  <si>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</si>
  <si>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</si>
  <si>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</si>
  <si>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</si>
  <si>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</si>
  <si>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</si>
  <si>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</si>
  <si>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</si>
  <si>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</si>
  <si>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</si>
  <si>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</si>
  <si>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</si>
  <si>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</si>
  <si>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</si>
  <si>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</si>
  <si>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</si>
  <si>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</si>
  <si>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</si>
  <si>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</si>
  <si>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</si>
  <si>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</si>
  <si>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</si>
  <si>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</si>
  <si>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</si>
  <si>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</si>
  <si>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</si>
  <si>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</si>
  <si>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</si>
  <si>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</si>
  <si>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</si>
  <si>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</si>
  <si>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</si>
  <si>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</si>
  <si>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</si>
  <si>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</si>
  <si>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</si>
  <si>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</si>
  <si>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</si>
  <si>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</si>
  <si>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</si>
  <si>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</si>
  <si>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</si>
  <si>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</si>
  <si>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</si>
  <si>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</si>
  <si>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</si>
  <si>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</si>
  <si>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</si>
  <si>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</si>
  <si>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</si>
  <si>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</si>
  <si>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</si>
  <si>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</si>
  <si>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</si>
  <si>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</si>
  <si>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</si>
  <si>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</si>
  <si>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</si>
  <si>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</si>
  <si>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</si>
  <si>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</si>
  <si>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</si>
  <si>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</si>
  <si>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</si>
  <si>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</si>
  <si>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</si>
  <si>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</si>
  <si>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</si>
  <si>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</si>
  <si>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</si>
  <si>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</si>
  <si>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</si>
  <si>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</si>
  <si>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</si>
  <si>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</si>
  <si>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</si>
  <si>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</si>
  <si>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</si>
  <si>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</si>
  <si>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</si>
  <si>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</si>
  <si>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</si>
  <si>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</si>
  <si>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</si>
  <si>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</si>
  <si>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</si>
  <si>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</si>
  <si>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</si>
  <si>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</si>
  <si>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</si>
  <si>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</si>
  <si>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</si>
  <si>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</si>
  <si>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</si>
  <si>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</si>
  <si>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</si>
  <si>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</si>
  <si>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</si>
  <si>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</si>
  <si>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</si>
  <si>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</si>
  <si>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</si>
  <si>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</si>
  <si>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</si>
  <si>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</si>
  <si>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</si>
  <si>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</si>
  <si>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</si>
  <si>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</si>
  <si>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</si>
  <si>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</si>
  <si>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</si>
  <si>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</si>
  <si>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</si>
  <si>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</si>
  <si>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</si>
  <si>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</si>
  <si>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</si>
  <si>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</si>
  <si>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</si>
  <si>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</si>
  <si>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</si>
  <si>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</si>
  <si>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</si>
  <si>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</si>
  <si>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</si>
  <si>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</si>
  <si>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</si>
  <si>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</si>
  <si>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</si>
  <si>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</si>
  <si>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</si>
  <si>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</si>
  <si>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</si>
  <si>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</si>
  <si>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</si>
  <si>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</si>
  <si>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</si>
  <si>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</si>
  <si>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</si>
  <si>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</si>
  <si>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</si>
  <si>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</si>
  <si>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</si>
  <si>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</si>
  <si>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</si>
  <si>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</si>
  <si>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</si>
  <si>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</si>
  <si>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</si>
  <si>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</si>
  <si>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</si>
  <si>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</si>
  <si>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</si>
  <si>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</si>
  <si>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</si>
  <si>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</si>
  <si>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</si>
  <si>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</si>
  <si>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</si>
  <si>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</si>
  <si>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</si>
  <si>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</si>
  <si>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</si>
  <si>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</si>
  <si>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</si>
  <si>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</si>
  <si>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</si>
  <si>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</si>
  <si>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</si>
  <si>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</si>
  <si>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</si>
  <si>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</si>
  <si>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</si>
  <si>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</si>
  <si>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</si>
  <si>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</si>
  <si>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</si>
  <si>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</si>
  <si>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</si>
  <si>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</si>
  <si>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</si>
  <si>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</si>
  <si>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</si>
  <si>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</si>
  <si>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</si>
  <si>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</si>
  <si>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</si>
  <si>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</si>
  <si>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</si>
  <si>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</si>
  <si>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</si>
  <si>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</si>
  <si>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</si>
  <si>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</si>
  <si>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</si>
  <si>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</si>
  <si>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</si>
  <si>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</si>
  <si>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</si>
  <si>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</si>
  <si>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</si>
  <si>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</si>
  <si>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</si>
  <si>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</si>
  <si>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</si>
  <si>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</si>
  <si>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</si>
  <si>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</si>
  <si>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</si>
  <si>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</si>
  <si>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</si>
  <si>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</si>
  <si>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</si>
  <si>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</si>
  <si>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</si>
  <si>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</si>
  <si>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</si>
  <si>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</si>
  <si>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</si>
  <si>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</si>
  <si>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</si>
  <si>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</si>
  <si>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</si>
  <si>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</si>
  <si>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</si>
  <si>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</si>
  <si>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</si>
  <si>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</si>
  <si>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</si>
  <si>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</si>
  <si>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</si>
  <si>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</si>
  <si>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</si>
  <si>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</si>
  <si>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</si>
  <si>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</si>
  <si>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</si>
  <si>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</si>
  <si>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</si>
  <si>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</si>
  <si>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</si>
  <si>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</si>
  <si>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</si>
  <si>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</si>
  <si>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</si>
  <si>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</si>
  <si>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</si>
  <si>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</si>
  <si>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</si>
  <si>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</si>
  <si>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</si>
  <si>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</si>
  <si>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</si>
  <si>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</si>
  <si>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</si>
  <si>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</si>
  <si>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</si>
  <si>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</si>
  <si>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</si>
  <si>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</si>
  <si>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</si>
  <si>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</si>
  <si>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</si>
  <si>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</si>
  <si>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</si>
  <si>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</si>
  <si>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</si>
  <si>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</si>
  <si>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</si>
  <si>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</si>
  <si>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</si>
  <si>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</si>
  <si>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</si>
  <si>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</si>
  <si>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</si>
  <si>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</si>
  <si>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</si>
  <si>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</si>
  <si>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</si>
  <si>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</si>
  <si>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</si>
  <si>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</si>
  <si>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</si>
  <si>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</si>
  <si>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</si>
  <si>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</si>
  <si>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</si>
  <si>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</si>
  <si>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</si>
  <si>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</si>
  <si>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</si>
  <si>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</si>
  <si>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</si>
  <si>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</si>
  <si>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</si>
  <si>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</si>
  <si>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</si>
  <si>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</si>
  <si>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</si>
  <si>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</si>
  <si>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</si>
  <si>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</si>
  <si>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</si>
  <si>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</si>
  <si>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</si>
  <si>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</si>
  <si>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</si>
  <si>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</si>
  <si>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</si>
  <si>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</si>
  <si>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</si>
  <si>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</si>
  <si>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</si>
  <si>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</si>
  <si>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</si>
  <si>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</si>
  <si>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</si>
  <si>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</si>
  <si>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</si>
  <si>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</si>
  <si>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</si>
  <si>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</si>
  <si>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</si>
  <si>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</si>
  <si>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</si>
  <si>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</si>
  <si>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</si>
  <si>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</si>
  <si>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</si>
  <si>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</si>
  <si>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</si>
  <si>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</si>
  <si>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</si>
  <si>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</si>
  <si>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</si>
  <si>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</si>
  <si>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</si>
  <si>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</si>
  <si>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</si>
  <si>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</si>
  <si>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</si>
  <si>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</si>
  <si>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</si>
  <si>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</si>
  <si>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</si>
  <si>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</si>
  <si>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</si>
  <si>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</si>
  <si>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</si>
  <si>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</si>
  <si>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</si>
  <si>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</si>
  <si>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</si>
  <si>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</si>
  <si>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</si>
  <si>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</si>
  <si>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</si>
  <si>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</si>
  <si>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</si>
  <si>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</si>
  <si>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</si>
  <si>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</si>
  <si>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</si>
  <si>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</si>
  <si>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</si>
  <si>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</si>
  <si>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</si>
  <si>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</si>
  <si>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</si>
  <si>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</si>
  <si>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</si>
  <si>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</si>
  <si>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</si>
  <si>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</si>
  <si>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</si>
  <si>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</si>
  <si>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</si>
  <si>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</si>
  <si>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</si>
  <si>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</si>
  <si>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</si>
  <si>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</si>
  <si>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</si>
  <si>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</si>
  <si>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</si>
  <si>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</si>
  <si>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</si>
  <si>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</si>
  <si>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</si>
  <si>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</si>
  <si>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</si>
  <si>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</si>
  <si>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</si>
  <si>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</si>
  <si>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</si>
  <si>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</si>
  <si>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</si>
  <si>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</si>
  <si>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</si>
  <si>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</si>
  <si>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</si>
  <si>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</si>
  <si>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</si>
  <si>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</si>
  <si>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</si>
  <si>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</si>
  <si>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</si>
  <si>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</si>
  <si>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</si>
  <si>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</si>
  <si>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</si>
  <si>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</si>
  <si>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</si>
  <si>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</si>
  <si>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</si>
  <si>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</si>
  <si>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</si>
  <si>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</si>
  <si>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</si>
  <si>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</si>
  <si>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</si>
  <si>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</si>
  <si>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</si>
  <si>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</si>
  <si>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</si>
  <si>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</si>
  <si>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</si>
  <si>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</si>
  <si>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</si>
  <si>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</si>
  <si>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</si>
  <si>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</si>
  <si>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</si>
  <si>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</si>
  <si>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</si>
  <si>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</si>
  <si>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</si>
  <si>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</si>
  <si>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</si>
  <si>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</si>
  <si>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</si>
  <si>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</si>
  <si>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</si>
  <si>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</si>
  <si>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</si>
  <si>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</si>
  <si>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</si>
  <si>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</si>
  <si>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</si>
  <si>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</si>
  <si>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</si>
  <si>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</si>
  <si>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</si>
  <si>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</si>
  <si>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</si>
  <si>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</si>
  <si>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</si>
  <si>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</si>
  <si>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</si>
  <si>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</si>
  <si>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</si>
  <si>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</si>
  <si>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</si>
  <si>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</si>
  <si>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</si>
  <si>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</si>
  <si>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</si>
  <si>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</si>
  <si>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</si>
  <si>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</si>
  <si>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</si>
  <si>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</si>
  <si>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</si>
  <si>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</si>
  <si>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</si>
  <si>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</si>
  <si>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</si>
  <si>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</si>
  <si>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</si>
  <si>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</si>
  <si>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</si>
  <si>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</si>
  <si>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</si>
  <si>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</si>
  <si>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</si>
  <si>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</si>
  <si>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</si>
  <si>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</si>
  <si>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</si>
  <si>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</si>
  <si>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</si>
  <si>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</si>
  <si>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</si>
  <si>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</si>
  <si>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</si>
  <si>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</si>
  <si>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</si>
  <si>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</si>
  <si>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</si>
  <si>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</si>
  <si>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</si>
  <si>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</si>
  <si>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</si>
  <si>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</si>
  <si>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</si>
  <si>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</si>
  <si>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</si>
  <si>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</si>
  <si>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</si>
  <si>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</si>
  <si>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</si>
  <si>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</si>
  <si>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</si>
  <si>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</si>
  <si>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</si>
  <si>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</si>
  <si>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</si>
  <si>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</si>
  <si>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</si>
  <si>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</si>
  <si>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</si>
  <si>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</si>
  <si>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</si>
  <si>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</si>
  <si>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</si>
  <si>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</si>
  <si>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</si>
  <si>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</si>
  <si>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</si>
  <si>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</si>
  <si>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</si>
  <si>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</si>
  <si>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</si>
  <si>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</si>
  <si>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</si>
  <si>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</si>
  <si>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</si>
  <si>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</si>
  <si>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</si>
  <si>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</si>
  <si>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</si>
  <si>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</si>
  <si>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</si>
  <si>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</si>
  <si>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</si>
  <si>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</si>
  <si>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</si>
  <si>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</si>
  <si>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</si>
  <si>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</si>
  <si>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</si>
  <si>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</si>
  <si>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</si>
  <si>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</si>
  <si>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</si>
  <si>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</si>
  <si>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</si>
  <si>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</si>
  <si>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</si>
  <si>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</si>
  <si>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</si>
  <si>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</si>
  <si>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</si>
  <si>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</si>
  <si>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</si>
  <si>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</si>
  <si>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</si>
  <si>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</si>
  <si>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</si>
  <si>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</si>
  <si>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</si>
  <si>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</si>
  <si>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</si>
  <si>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</si>
  <si>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</si>
  <si>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</si>
  <si>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</si>
  <si>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</si>
  <si>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</si>
  <si>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</si>
  <si>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</si>
  <si>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</si>
  <si>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</si>
  <si>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</si>
  <si>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</si>
  <si>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</si>
  <si>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</si>
  <si>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</si>
  <si>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</si>
  <si>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</si>
  <si>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</si>
  <si>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</si>
  <si>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</si>
  <si>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</si>
  <si>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</si>
  <si>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</si>
  <si>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</si>
  <si>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</si>
  <si>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</si>
  <si>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</si>
  <si>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</si>
  <si>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</si>
  <si>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</si>
  <si>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</si>
  <si>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</si>
  <si>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</si>
  <si>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</si>
  <si>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</si>
  <si>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</si>
  <si>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</si>
  <si>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</si>
  <si>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</si>
  <si>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</si>
  <si>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</si>
  <si>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</si>
  <si>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</si>
  <si>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</si>
  <si>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</si>
  <si>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</si>
  <si>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</si>
  <si>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</si>
  <si>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</si>
  <si>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</si>
  <si>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</si>
  <si>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</si>
  <si>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</si>
  <si>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</si>
  <si>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</si>
  <si>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</si>
  <si>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</si>
  <si>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</si>
  <si>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</si>
  <si>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</si>
  <si>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</si>
  <si>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</si>
  <si>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</si>
  <si>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</si>
  <si>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</si>
  <si>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</si>
  <si>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</si>
  <si>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</si>
  <si>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</si>
  <si>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</si>
  <si>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</si>
  <si>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</si>
  <si>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</si>
  <si>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</si>
  <si>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</si>
  <si>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</si>
  <si>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</si>
  <si>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</si>
  <si>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</si>
  <si>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</si>
  <si>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</si>
  <si>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</si>
  <si>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</si>
  <si>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</si>
  <si>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</si>
  <si>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</si>
  <si>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</si>
  <si>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</si>
  <si>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</si>
  <si>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</si>
  <si>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</si>
  <si>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</si>
  <si>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</si>
  <si>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</si>
  <si>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</si>
  <si>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</si>
  <si>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</si>
  <si>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</si>
  <si>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</si>
  <si>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</si>
  <si>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</si>
  <si>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</si>
  <si>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</si>
  <si>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</si>
  <si>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</si>
  <si>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</si>
  <si>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</si>
  <si>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</si>
  <si>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</si>
  <si>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</si>
  <si>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</si>
  <si>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</si>
  <si>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</si>
  <si>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</si>
  <si>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</si>
  <si>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</si>
  <si>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</si>
  <si>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</si>
  <si>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</si>
  <si>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</si>
  <si>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</si>
  <si>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</si>
  <si>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</si>
  <si>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</si>
  <si>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</si>
  <si>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</si>
  <si>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</si>
  <si>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</si>
  <si>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</si>
  <si>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</si>
  <si>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</si>
  <si>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</si>
  <si>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</si>
  <si>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</si>
  <si>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</si>
  <si>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</si>
  <si>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</si>
  <si>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</si>
  <si>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</si>
  <si>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</si>
  <si>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</si>
  <si>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</si>
  <si>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</si>
  <si>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</si>
  <si>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</si>
  <si>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</si>
  <si>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</si>
  <si>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</si>
  <si>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</si>
  <si>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</si>
  <si>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</si>
  <si>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</si>
  <si>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</si>
  <si>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</si>
  <si>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</si>
  <si>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</si>
  <si>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</si>
  <si>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</si>
  <si>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</si>
  <si>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</si>
  <si>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</si>
  <si>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</si>
  <si>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</si>
  <si>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</si>
  <si>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</si>
  <si>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</si>
  <si>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</si>
  <si>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</si>
  <si>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</si>
  <si>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</si>
  <si>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</si>
  <si>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</si>
  <si>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</si>
  <si>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</si>
  <si>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</si>
  <si>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</si>
  <si>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</si>
  <si>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</si>
  <si>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</si>
  <si>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</si>
  <si>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</si>
  <si>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</si>
  <si>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</si>
  <si>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</si>
  <si>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</si>
  <si>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</si>
  <si>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</si>
  <si>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</si>
  <si>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</si>
  <si>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</si>
  <si>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</si>
  <si>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</si>
  <si>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</si>
  <si>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</si>
  <si>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</si>
  <si>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</si>
  <si>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</si>
  <si>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</si>
  <si>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</si>
  <si>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</si>
  <si>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</si>
  <si>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</si>
  <si>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</si>
  <si>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</si>
  <si>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</si>
  <si>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</si>
  <si>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</si>
  <si>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</si>
  <si>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</si>
  <si>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</si>
  <si>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</si>
  <si>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</si>
  <si>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</si>
  <si>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</si>
  <si>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</si>
  <si>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</si>
  <si>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</si>
  <si>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</si>
  <si>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</si>
  <si>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</si>
  <si>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</si>
  <si>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</si>
  <si>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</si>
  <si>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</si>
  <si>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</si>
  <si>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</si>
  <si>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</si>
  <si>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</si>
  <si>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</si>
  <si>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</si>
  <si>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</si>
  <si>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</si>
  <si>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</si>
  <si>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</si>
  <si>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</si>
  <si>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</si>
  <si>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</si>
  <si>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</si>
  <si>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</si>
  <si>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</si>
  <si>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</si>
  <si>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</si>
  <si>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</si>
  <si>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</si>
  <si>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</si>
  <si>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</si>
  <si>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</si>
  <si>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</si>
  <si>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</si>
  <si>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</si>
  <si>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</si>
  <si>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</si>
  <si>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</si>
  <si>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</si>
  <si>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</si>
  <si>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</si>
  <si>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</si>
  <si>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</si>
  <si>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</si>
  <si>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</si>
  <si>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</si>
  <si>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</si>
  <si>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</si>
  <si>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</si>
  <si>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</si>
  <si>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</si>
  <si>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</si>
  <si>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</si>
  <si>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</si>
  <si>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</si>
  <si>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</si>
  <si>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</si>
  <si>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</si>
  <si>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</si>
  <si>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</si>
  <si>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</si>
  <si>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</si>
  <si>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</si>
  <si>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</si>
  <si>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</si>
  <si>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</si>
  <si>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</si>
  <si>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</si>
  <si>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</si>
  <si>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</si>
  <si>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</si>
  <si>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</si>
  <si>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</si>
  <si>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</si>
  <si>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</si>
  <si>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</si>
  <si>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</si>
  <si>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</si>
  <si>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</si>
  <si>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</si>
  <si>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</si>
  <si>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</si>
  <si>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</si>
  <si>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</si>
  <si>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</si>
  <si>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</si>
  <si>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</si>
  <si>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</si>
  <si>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</si>
  <si>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</si>
  <si>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</si>
  <si>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</si>
  <si>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</si>
  <si>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</si>
  <si>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</si>
  <si>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</si>
  <si>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</si>
  <si>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</si>
  <si>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</si>
  <si>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</si>
  <si>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</si>
  <si>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</si>
  <si>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</si>
  <si>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</si>
  <si>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</si>
  <si>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</si>
  <si>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</si>
  <si>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</si>
  <si>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</si>
  <si>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</si>
  <si>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</si>
  <si>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</si>
  <si>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</si>
  <si>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</si>
  <si>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</si>
  <si>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</si>
  <si>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</si>
  <si>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</si>
  <si>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</si>
  <si>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</si>
  <si>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</si>
  <si>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</si>
  <si>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</si>
  <si>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</si>
  <si>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</si>
  <si>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</si>
  <si>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</si>
  <si>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</si>
  <si>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</si>
  <si>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</si>
  <si>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</si>
  <si>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</si>
  <si>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</si>
  <si>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</si>
  <si>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</si>
  <si>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</si>
  <si>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</si>
  <si>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</si>
  <si>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</si>
  <si>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</si>
  <si>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</si>
  <si>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</si>
  <si>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</si>
  <si>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</si>
  <si>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</si>
  <si>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</si>
  <si>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</si>
  <si>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</si>
  <si>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</si>
  <si>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</si>
  <si>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</si>
  <si>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</si>
  <si>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</si>
  <si>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</si>
  <si>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</si>
  <si>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</si>
  <si>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</si>
  <si>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</si>
  <si>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</si>
  <si>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</si>
  <si>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</si>
  <si>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</si>
  <si>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</si>
  <si>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</si>
  <si>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</si>
  <si>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</si>
  <si>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</si>
  <si>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</si>
  <si>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</si>
  <si>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</si>
  <si>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</si>
  <si>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</si>
  <si>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</si>
  <si>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</si>
  <si>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</si>
  <si>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</si>
  <si>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</si>
  <si>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</si>
  <si>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</si>
  <si>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</si>
  <si>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</si>
  <si>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</si>
  <si>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</si>
  <si>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</si>
  <si>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</si>
  <si>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</si>
  <si>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</si>
  <si>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</si>
  <si>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</si>
  <si>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</si>
  <si>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</si>
  <si>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</si>
  <si>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</si>
  <si>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</si>
  <si>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</si>
  <si>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</si>
  <si>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</si>
  <si>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</si>
  <si>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</si>
  <si>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</si>
  <si>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</si>
  <si>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</si>
  <si>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</si>
  <si>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</si>
  <si>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</si>
  <si>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</si>
  <si>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</si>
  <si>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</si>
  <si>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</si>
  <si>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</si>
  <si>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</si>
  <si>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</si>
  <si>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</si>
  <si>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</si>
  <si>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</si>
  <si>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</si>
  <si>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</si>
  <si>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</si>
  <si>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</si>
  <si>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</si>
  <si>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</si>
  <si>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</si>
  <si>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</si>
  <si>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</si>
  <si>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</si>
  <si>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</si>
  <si>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</si>
  <si>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</si>
  <si>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</si>
  <si>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</si>
  <si>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</si>
  <si>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</si>
  <si>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</si>
  <si>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</si>
  <si>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</si>
  <si>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</si>
  <si>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</si>
  <si>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</si>
  <si>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</si>
  <si>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</si>
  <si>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</si>
  <si>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</si>
  <si>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</si>
  <si>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</si>
  <si>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</si>
  <si>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</si>
  <si>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</si>
  <si>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</si>
  <si>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</si>
  <si>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</si>
  <si>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</si>
  <si>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</si>
  <si>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</si>
  <si>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</si>
  <si>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</si>
  <si>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</si>
  <si>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</si>
  <si>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</si>
  <si>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</si>
  <si>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</si>
  <si>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</si>
  <si>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</si>
  <si>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</si>
  <si>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</si>
  <si>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</si>
  <si>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</si>
  <si>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</si>
  <si>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</si>
  <si>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</si>
  <si>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</si>
  <si>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</si>
  <si>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</si>
  <si>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</si>
  <si>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</si>
  <si>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</si>
  <si>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</si>
  <si>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</si>
  <si>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</si>
  <si>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</si>
  <si>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</si>
  <si>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</si>
  <si>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</si>
  <si>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</si>
  <si>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</si>
  <si>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</si>
  <si>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</si>
  <si>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</si>
  <si>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</si>
  <si>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</si>
  <si>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</si>
  <si>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</si>
  <si>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</si>
  <si>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</si>
  <si>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</si>
  <si>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</si>
  <si>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</si>
  <si>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</si>
  <si>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</si>
  <si>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</si>
  <si>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</si>
  <si>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</si>
  <si>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</si>
  <si>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</si>
  <si>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</si>
  <si>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</si>
  <si>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</si>
  <si>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</si>
  <si>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</si>
  <si>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</si>
  <si>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</si>
  <si>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</si>
  <si>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</si>
  <si>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</si>
  <si>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</si>
  <si>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</si>
  <si>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</si>
  <si>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</si>
  <si>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</si>
  <si>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</si>
  <si>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</si>
  <si>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</si>
  <si>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</si>
  <si>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</si>
  <si>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</si>
  <si>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</si>
  <si>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</si>
  <si>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</si>
  <si>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</si>
  <si>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</si>
  <si>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</si>
  <si>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</si>
  <si>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</si>
  <si>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</si>
  <si>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</si>
  <si>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</si>
  <si>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</si>
  <si>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</si>
  <si>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</si>
  <si>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</si>
  <si>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</si>
  <si>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</si>
  <si>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</si>
  <si>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</si>
  <si>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</si>
  <si>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</si>
  <si>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</si>
  <si>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</si>
  <si>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</si>
  <si>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</si>
  <si>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</si>
  <si>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</si>
  <si>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</si>
  <si>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</si>
  <si>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</si>
  <si>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</si>
  <si>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</si>
  <si>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</si>
  <si>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</si>
  <si>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</si>
  <si>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</si>
  <si>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</si>
  <si>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</si>
  <si>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</si>
  <si>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</si>
  <si>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</si>
  <si>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</si>
  <si>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</si>
  <si>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</si>
  <si>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</si>
  <si>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</si>
  <si>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</si>
  <si>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</si>
  <si>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</si>
  <si>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</si>
  <si>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</si>
  <si>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</si>
  <si>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</si>
  <si>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</si>
  <si>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</si>
  <si>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</si>
  <si>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</si>
  <si>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</si>
  <si>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</si>
  <si>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</si>
  <si>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</si>
  <si>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</si>
  <si>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</si>
  <si>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</si>
  <si>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</si>
  <si>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</si>
  <si>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</si>
  <si>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</si>
  <si>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</si>
  <si>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</si>
  <si>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</si>
  <si>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</si>
  <si>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</si>
  <si>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</si>
  <si>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</si>
  <si>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</si>
  <si>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</si>
  <si>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</si>
  <si>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</si>
  <si>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</si>
  <si>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</si>
  <si>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</si>
  <si>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</si>
  <si>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</si>
  <si>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</si>
  <si>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</si>
  <si>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</si>
  <si>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</si>
  <si>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</si>
  <si>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</si>
  <si>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</si>
  <si>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</si>
  <si>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</si>
  <si>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</si>
  <si>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</si>
  <si>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</si>
  <si>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</si>
  <si>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</si>
  <si>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</si>
  <si>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</si>
  <si>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</si>
  <si>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</si>
  <si>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</si>
  <si>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</si>
  <si>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</si>
  <si>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</si>
  <si>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</si>
  <si>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</si>
  <si>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</si>
  <si>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</si>
  <si>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</si>
  <si>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</si>
  <si>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</si>
  <si>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</si>
  <si>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</si>
  <si>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</si>
  <si>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</si>
  <si>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</si>
  <si>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</si>
  <si>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</si>
  <si>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</si>
  <si>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</si>
  <si>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</si>
  <si>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</si>
  <si>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</si>
  <si>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</si>
  <si>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</si>
  <si>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</si>
  <si>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</si>
  <si>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</si>
  <si>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</si>
  <si>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</si>
  <si>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</si>
  <si>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</si>
  <si>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</si>
  <si>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</si>
  <si>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</si>
  <si>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</si>
  <si>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</si>
  <si>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</si>
  <si>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</si>
  <si>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</si>
  <si>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</si>
  <si>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</si>
  <si>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</si>
  <si>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</si>
  <si>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</si>
  <si>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</si>
  <si>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</si>
  <si>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</si>
  <si>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</si>
  <si>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</si>
  <si>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</si>
  <si>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</si>
  <si>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</si>
  <si>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</si>
  <si>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</si>
  <si>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</si>
  <si>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</si>
  <si>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</si>
  <si>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</si>
  <si>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</si>
  <si>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</si>
  <si>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</si>
  <si>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</si>
  <si>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</si>
  <si>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</si>
  <si>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</si>
  <si>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</si>
  <si>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</si>
  <si>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</si>
  <si>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</si>
  <si>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</si>
  <si>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</si>
  <si>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</si>
  <si>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</si>
  <si>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</si>
  <si>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</si>
  <si>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</si>
  <si>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</si>
  <si>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</si>
  <si>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</si>
  <si>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</si>
  <si>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</si>
  <si>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</si>
  <si>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</si>
  <si>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</si>
  <si>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</si>
  <si>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</si>
  <si>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</si>
  <si>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</si>
  <si>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</si>
  <si>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</si>
  <si>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</si>
  <si>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</si>
  <si>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</si>
  <si>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</si>
  <si>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</si>
  <si>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</si>
  <si>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</si>
  <si>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</si>
  <si>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</si>
  <si>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</si>
  <si>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</si>
  <si>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</si>
  <si>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</si>
  <si>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</si>
  <si>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</si>
  <si>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</si>
  <si>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</si>
  <si>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</si>
  <si>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</si>
  <si>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</si>
  <si>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</si>
  <si>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</si>
  <si>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</si>
  <si>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</si>
  <si>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</si>
  <si>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</si>
  <si>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</si>
  <si>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</si>
  <si>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</si>
  <si>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</si>
  <si>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</si>
  <si>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</si>
  <si>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</si>
  <si>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</si>
  <si>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</si>
  <si>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</si>
  <si>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</si>
  <si>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</si>
  <si>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</si>
  <si>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</si>
  <si>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</si>
  <si>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</si>
  <si>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</si>
  <si>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</si>
  <si>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</si>
  <si>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</si>
  <si>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</si>
  <si>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</si>
  <si>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</si>
  <si>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</si>
  <si>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</si>
  <si>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</si>
  <si>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</si>
  <si>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</si>
  <si>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</si>
  <si>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</si>
  <si>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</si>
  <si>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</si>
  <si>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</si>
  <si>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</si>
  <si>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</si>
  <si>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</si>
  <si>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</si>
  <si>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</si>
  <si>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</si>
  <si>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</si>
  <si>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</si>
  <si>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</si>
  <si>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</si>
  <si>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</si>
  <si>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</si>
  <si>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</si>
  <si>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</si>
  <si>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</si>
  <si>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</si>
  <si>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</si>
  <si>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</si>
  <si>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</si>
  <si>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</si>
  <si>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</si>
  <si>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</si>
  <si>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</si>
  <si>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</si>
  <si>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</si>
  <si>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</si>
  <si>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</si>
  <si>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</si>
  <si>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</si>
  <si>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</si>
  <si>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</si>
  <si>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</si>
  <si>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</si>
  <si>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</si>
  <si>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</si>
  <si>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</si>
  <si>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</si>
  <si>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</si>
  <si>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</si>
  <si>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</si>
  <si>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</si>
  <si>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</si>
  <si>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</si>
  <si>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</si>
  <si>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</si>
  <si>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</si>
  <si>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</si>
  <si>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</si>
  <si>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</si>
  <si>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</si>
  <si>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</si>
  <si>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</si>
  <si>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</si>
  <si>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</si>
  <si>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</si>
  <si>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</si>
  <si>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</si>
  <si>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</si>
  <si>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</si>
  <si>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</si>
  <si>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</si>
  <si>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</si>
  <si>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</si>
  <si>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</si>
  <si>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</si>
  <si>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</si>
  <si>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</si>
  <si>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</si>
  <si>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</si>
  <si>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</si>
  <si>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</si>
  <si>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</si>
  <si>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</si>
  <si>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</si>
  <si>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</si>
  <si>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</si>
  <si>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</si>
  <si>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</si>
  <si>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</si>
  <si>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</si>
  <si>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</si>
  <si>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</si>
  <si>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</si>
  <si>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</si>
  <si>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</si>
  <si>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</si>
  <si>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</si>
  <si>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</si>
  <si>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</si>
  <si>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</si>
  <si>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</si>
  <si>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</si>
  <si>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</si>
  <si>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</si>
  <si>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</si>
  <si>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</si>
  <si>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</si>
  <si>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</si>
  <si>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</si>
  <si>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</si>
  <si>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</si>
  <si>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</si>
  <si>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</si>
  <si>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</si>
  <si>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</si>
  <si>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</si>
  <si>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</si>
  <si>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</si>
  <si>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</si>
  <si>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</si>
  <si>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</si>
  <si>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</si>
  <si>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</si>
  <si>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</si>
  <si>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</si>
  <si>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</si>
  <si>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</si>
  <si>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</si>
  <si>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</si>
  <si>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</si>
  <si>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</si>
  <si>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</si>
  <si>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</si>
  <si>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</si>
  <si>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</si>
  <si>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</si>
  <si>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</si>
  <si>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</si>
  <si>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</si>
  <si>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</si>
  <si>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</si>
  <si>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</si>
  <si>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</si>
  <si>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</si>
  <si>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</si>
  <si>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</si>
  <si>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</si>
  <si>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</si>
  <si>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</si>
  <si>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</si>
  <si>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</si>
  <si>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</si>
  <si>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</si>
  <si>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</si>
  <si>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</si>
  <si>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</si>
  <si>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</si>
  <si>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</si>
  <si>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</si>
  <si>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</si>
  <si>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</si>
  <si>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</si>
  <si>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</si>
  <si>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</si>
  <si>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</si>
  <si>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</si>
  <si>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</si>
  <si>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</si>
  <si>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</si>
  <si>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</si>
  <si>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</si>
  <si>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</si>
  <si>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</si>
  <si>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</si>
  <si>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</si>
  <si>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</si>
  <si>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</si>
  <si>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</si>
  <si>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</si>
  <si>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</si>
  <si>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</si>
  <si>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</si>
  <si>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</si>
  <si>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</si>
  <si>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</si>
  <si>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</si>
  <si>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</si>
  <si>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</si>
  <si>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</si>
  <si>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</si>
  <si>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</si>
  <si>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</si>
  <si>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</si>
  <si>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</si>
  <si>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</si>
  <si>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</si>
  <si>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</si>
  <si>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</si>
  <si>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</si>
  <si>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</si>
  <si>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</si>
  <si>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</si>
  <si>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</si>
  <si>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</si>
  <si>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</si>
  <si>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</si>
  <si>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</si>
  <si>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</si>
  <si>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</si>
  <si>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</si>
  <si>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</si>
  <si>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</si>
  <si>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</si>
  <si>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</si>
  <si>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</si>
  <si>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</si>
  <si>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</si>
  <si>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</si>
  <si>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</si>
  <si>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</si>
  <si>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</si>
  <si>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</si>
  <si>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</si>
  <si>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</si>
  <si>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</si>
  <si>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</si>
  <si>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</si>
  <si>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</si>
  <si>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</si>
  <si>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</si>
  <si>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</si>
  <si>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</si>
  <si>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</si>
  <si>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</si>
  <si>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</si>
  <si>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</si>
  <si>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</si>
  <si>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</si>
  <si>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</si>
  <si>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</si>
  <si>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</si>
  <si>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</si>
  <si>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</si>
  <si>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</si>
  <si>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</si>
  <si>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</si>
  <si>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</si>
  <si>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</si>
  <si>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</si>
  <si>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</si>
  <si>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</si>
  <si>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</si>
  <si>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</si>
  <si>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</si>
  <si>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</si>
  <si>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</si>
  <si>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</si>
  <si>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</si>
  <si>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</si>
  <si>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</si>
  <si>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</si>
  <si>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</si>
  <si>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</si>
  <si>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</si>
  <si>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</si>
  <si>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</si>
  <si>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</si>
  <si>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</si>
  <si>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</si>
  <si>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</si>
  <si>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</si>
  <si>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</si>
  <si>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</si>
  <si>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</si>
  <si>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</si>
  <si>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</si>
  <si>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</si>
  <si>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</si>
  <si>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</si>
  <si>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</si>
  <si>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</si>
  <si>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</si>
  <si>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</si>
  <si>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</si>
  <si>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</si>
  <si>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</si>
  <si>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</si>
  <si>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</si>
  <si>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</si>
  <si>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</si>
  <si>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</si>
  <si>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</si>
  <si>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</si>
  <si>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</si>
  <si>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</si>
  <si>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</si>
  <si>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</si>
  <si>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</si>
  <si>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</si>
  <si>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</si>
  <si>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</si>
  <si>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</si>
  <si>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</si>
  <si>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</si>
  <si>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</si>
  <si>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</si>
  <si>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</si>
  <si>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</si>
  <si>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</si>
  <si>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</si>
  <si>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</si>
  <si>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</si>
  <si>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</si>
  <si>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</si>
  <si>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</si>
  <si>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</si>
  <si>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</si>
  <si>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</si>
  <si>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</si>
  <si>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</si>
  <si>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</si>
  <si>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</si>
  <si>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</si>
  <si>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</si>
  <si>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</si>
  <si>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</si>
  <si>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</si>
  <si>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</si>
  <si>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</si>
  <si>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</si>
  <si>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</si>
  <si>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</si>
  <si>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</si>
  <si>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</si>
  <si>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</si>
  <si>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</si>
  <si>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</si>
  <si>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</si>
  <si>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</si>
  <si>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</si>
  <si>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</si>
  <si>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</si>
  <si>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</si>
  <si>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</si>
  <si>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</si>
  <si>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</si>
  <si>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</si>
  <si>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</si>
  <si>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</si>
  <si>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</si>
  <si>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</si>
  <si>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</si>
  <si>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</si>
  <si>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</si>
  <si>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</si>
  <si>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</si>
  <si>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</si>
  <si>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</si>
  <si>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</si>
  <si>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</si>
  <si>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</si>
  <si>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</si>
  <si>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</si>
  <si>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</si>
  <si>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</si>
  <si>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</si>
  <si>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</si>
  <si>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</si>
  <si>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</si>
  <si>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</si>
  <si>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</si>
  <si>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</si>
  <si>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</si>
  <si>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</si>
  <si>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</si>
  <si>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</si>
  <si>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</si>
  <si>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</si>
  <si>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</si>
  <si>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</si>
  <si>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</si>
  <si>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</si>
  <si>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</si>
  <si>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</si>
  <si>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</si>
  <si>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</si>
  <si>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</si>
  <si>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</si>
  <si>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</si>
  <si>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</si>
  <si>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</si>
  <si>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</si>
  <si>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</si>
  <si>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</si>
  <si>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</si>
  <si>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</si>
  <si>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</si>
  <si>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</si>
  <si>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</si>
  <si>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</si>
  <si>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</si>
  <si>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</si>
  <si>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</si>
  <si>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</si>
  <si>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</si>
  <si>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</si>
  <si>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</si>
  <si>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</si>
  <si>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</si>
  <si>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</si>
  <si>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</si>
  <si>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</si>
  <si>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</si>
  <si>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</si>
  <si>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</si>
  <si>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</si>
  <si>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</si>
  <si>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</si>
  <si>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</si>
  <si>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</si>
  <si>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</si>
  <si>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</si>
  <si>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</si>
  <si>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</si>
  <si>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</si>
  <si>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</si>
  <si>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</si>
  <si>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</si>
  <si>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</si>
  <si>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</si>
  <si>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</si>
  <si>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</si>
  <si>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</si>
  <si>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</si>
  <si>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</si>
  <si>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</si>
  <si>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</si>
  <si>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</si>
  <si>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</si>
  <si>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</si>
  <si>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</si>
  <si>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</si>
  <si>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</si>
  <si>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</si>
  <si>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</si>
  <si>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</si>
  <si>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</si>
  <si>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</si>
  <si>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</si>
  <si>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</si>
  <si>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</si>
  <si>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</si>
  <si>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</si>
  <si>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</si>
  <si>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</si>
  <si>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</si>
  <si>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</si>
  <si>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</si>
  <si>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</si>
  <si>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</si>
  <si>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</si>
  <si>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</si>
  <si>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</si>
  <si>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</si>
  <si>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</si>
  <si>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</si>
  <si>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</si>
  <si>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</si>
  <si>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</si>
  <si>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</si>
  <si>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</si>
  <si>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</si>
  <si>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</si>
  <si>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</si>
  <si>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</si>
  <si>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</si>
  <si>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</si>
  <si>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</si>
  <si>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</si>
  <si>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</si>
  <si>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</si>
  <si>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</si>
  <si>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</si>
  <si>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</si>
  <si>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</si>
  <si>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</si>
  <si>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</si>
  <si>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</si>
  <si>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</si>
  <si>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</si>
  <si>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</si>
  <si>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</si>
  <si>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</si>
  <si>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</si>
  <si>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</si>
  <si>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</si>
  <si>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</si>
  <si>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</si>
  <si>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</si>
  <si>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</si>
  <si>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</si>
  <si>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</si>
  <si>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</si>
  <si>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</si>
  <si>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</si>
  <si>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</si>
  <si>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</si>
  <si>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</si>
  <si>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</si>
  <si>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</si>
  <si>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</si>
  <si>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</si>
  <si>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</si>
  <si>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</si>
  <si>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</si>
  <si>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</si>
  <si>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</si>
  <si>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</si>
  <si>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</si>
  <si>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</si>
  <si>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</si>
  <si>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</si>
  <si>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</si>
  <si>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</si>
  <si>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</si>
  <si>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</si>
  <si>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</si>
  <si>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</si>
  <si>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</si>
  <si>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</si>
  <si>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</si>
  <si>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</si>
  <si>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</si>
  <si>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</si>
  <si>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</si>
  <si>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</si>
  <si>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</si>
  <si>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</si>
  <si>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</si>
  <si>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</si>
  <si>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</si>
  <si>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</si>
  <si>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</si>
  <si>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</si>
  <si>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</si>
  <si>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</si>
  <si>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</si>
  <si>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</si>
  <si>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</si>
  <si>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</si>
  <si>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</si>
  <si>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</si>
  <si>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</si>
  <si>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</si>
  <si>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</si>
  <si>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</si>
  <si>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</si>
  <si>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</si>
  <si>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</si>
  <si>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</si>
  <si>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</si>
  <si>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</si>
  <si>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</si>
  <si>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</si>
  <si>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</si>
  <si>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</si>
  <si>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</si>
  <si>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</si>
  <si>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</si>
  <si>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</si>
  <si>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</si>
  <si>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</si>
  <si>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</si>
  <si>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</si>
  <si>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</si>
  <si>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</si>
  <si>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</si>
  <si>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</si>
  <si>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</si>
  <si>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</si>
  <si>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</si>
  <si>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</si>
  <si>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</si>
  <si>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</si>
  <si>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</si>
  <si>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</si>
  <si>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</si>
  <si>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</si>
  <si>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</si>
  <si>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</si>
  <si>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</si>
  <si>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</si>
  <si>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</si>
  <si>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</si>
  <si>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</si>
  <si>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</si>
  <si>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</si>
  <si>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</si>
  <si>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</si>
  <si>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</si>
  <si>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</si>
  <si>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</si>
  <si>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</si>
  <si>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</si>
  <si>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</si>
  <si>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</si>
  <si>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</si>
  <si>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</si>
  <si>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</si>
  <si>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</si>
  <si>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</si>
  <si>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</si>
  <si>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</si>
  <si>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</si>
  <si>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</si>
  <si>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</si>
  <si>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</si>
  <si>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</si>
  <si>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</si>
  <si>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</si>
  <si>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</si>
  <si>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</si>
  <si>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</si>
  <si>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</si>
  <si>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</si>
  <si>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</si>
  <si>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</si>
  <si>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</si>
  <si>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</si>
  <si>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</si>
  <si>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</si>
  <si>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</si>
  <si>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</si>
  <si>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</si>
  <si>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</si>
  <si>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</si>
  <si>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</si>
  <si>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</si>
  <si>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</si>
  <si>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</si>
  <si>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</si>
  <si>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</si>
  <si>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</si>
  <si>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</si>
  <si>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</si>
  <si>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</si>
  <si>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</si>
  <si>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</si>
  <si>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</si>
  <si>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</si>
  <si>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</si>
  <si>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</si>
  <si>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</si>
  <si>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</si>
  <si>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</si>
  <si>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</si>
  <si>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</si>
  <si>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</si>
  <si>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</si>
  <si>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</si>
  <si>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</si>
  <si>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</si>
  <si>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</si>
  <si>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</si>
  <si>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</si>
  <si>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</si>
  <si>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</si>
  <si>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</si>
  <si>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</si>
  <si>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</si>
  <si>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</si>
  <si>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</si>
  <si>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</si>
  <si>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</si>
  <si>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</si>
  <si>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</si>
  <si>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</si>
  <si>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</si>
  <si>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</si>
  <si>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</si>
  <si>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</si>
  <si>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</si>
  <si>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</si>
  <si>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</si>
  <si>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</si>
  <si>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</si>
  <si>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</si>
  <si>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</si>
  <si>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</si>
  <si>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</si>
  <si>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</si>
  <si>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</si>
  <si>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</si>
  <si>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</si>
  <si>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</si>
  <si>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</si>
  <si>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</si>
  <si>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</si>
  <si>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</si>
  <si>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</si>
  <si>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</si>
  <si>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</si>
  <si>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</si>
  <si>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</si>
  <si>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</si>
  <si>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</si>
  <si>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</si>
  <si>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</si>
  <si>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</si>
  <si>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</si>
  <si>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</si>
  <si>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</si>
  <si>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</si>
  <si>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</si>
  <si>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</si>
  <si>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</si>
  <si>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</si>
  <si>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</si>
  <si>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</si>
  <si>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</si>
  <si>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</si>
  <si>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</si>
  <si>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</si>
  <si>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</si>
  <si>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</si>
  <si>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</si>
  <si>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</si>
  <si>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</si>
  <si>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</si>
  <si>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</si>
  <si>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</si>
  <si>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</si>
  <si>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</si>
  <si>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</si>
  <si>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</si>
  <si>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</si>
  <si>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</si>
  <si>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</si>
  <si>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</si>
  <si>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</si>
  <si>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</si>
  <si>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</si>
  <si>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</si>
  <si>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</si>
  <si>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</si>
  <si>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</si>
  <si>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</si>
  <si>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</si>
  <si>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</si>
  <si>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</si>
  <si>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</si>
  <si>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</si>
  <si>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</si>
  <si>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</si>
  <si>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</si>
  <si>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</si>
  <si>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</si>
  <si>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</si>
  <si>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</si>
  <si>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</si>
  <si>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</si>
  <si>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</si>
  <si>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</si>
  <si>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</si>
  <si>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</si>
  <si>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</si>
  <si>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</si>
  <si>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</si>
  <si>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</si>
  <si>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</si>
  <si>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</si>
  <si>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</si>
  <si>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</si>
  <si>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</si>
  <si>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</si>
  <si>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</si>
  <si>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</si>
  <si>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</si>
  <si>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</si>
  <si>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</si>
  <si>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</si>
  <si>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</si>
  <si>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</si>
  <si>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</si>
  <si>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</si>
  <si>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</si>
  <si>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</si>
  <si>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</si>
  <si>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</si>
  <si>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</si>
  <si>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</si>
  <si>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</si>
  <si>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</si>
  <si>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</si>
  <si>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</si>
  <si>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</si>
  <si>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</si>
  <si>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</si>
  <si>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</si>
  <si>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</si>
  <si>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</si>
  <si>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</si>
  <si>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</si>
  <si>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</si>
  <si>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</si>
  <si>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</si>
  <si>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</si>
  <si>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</si>
  <si>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</si>
  <si>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</si>
  <si>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</si>
  <si>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</si>
  <si>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</si>
  <si>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</si>
  <si>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</si>
  <si>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</si>
  <si>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</si>
  <si>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</si>
  <si>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</si>
  <si>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</si>
  <si>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</si>
  <si>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</si>
  <si>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</si>
  <si>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</si>
  <si>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</si>
  <si>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</si>
  <si>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</si>
  <si>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</si>
  <si>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</si>
  <si>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</si>
  <si>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</si>
  <si>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</si>
  <si>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</si>
  <si>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</si>
  <si>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</si>
  <si>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</si>
  <si>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</si>
  <si>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</si>
  <si>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</si>
  <si>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</si>
  <si>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</si>
  <si>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</si>
  <si>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</si>
  <si>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</si>
  <si>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</si>
  <si>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</si>
  <si>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</si>
  <si>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</si>
  <si>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</si>
  <si>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</si>
  <si>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</si>
  <si>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</si>
  <si>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</si>
  <si>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</si>
  <si>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</si>
  <si>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</si>
  <si>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</si>
  <si>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</si>
  <si>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</si>
  <si>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</si>
  <si>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</si>
  <si>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</si>
  <si>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</si>
  <si>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</si>
  <si>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</si>
  <si>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</si>
  <si>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</si>
  <si>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</si>
  <si>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</si>
  <si>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</si>
  <si>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</si>
  <si>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</si>
  <si>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</si>
  <si>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</si>
  <si>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</si>
  <si>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</si>
  <si>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</si>
  <si>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</si>
  <si>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</si>
  <si>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</si>
  <si>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</si>
  <si>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</si>
  <si>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</si>
  <si>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</si>
  <si>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</si>
  <si>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</si>
  <si>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</si>
  <si>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</si>
  <si>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</si>
  <si>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</si>
  <si>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</si>
  <si>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</si>
  <si>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</si>
  <si>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</si>
  <si>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</si>
  <si>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</si>
  <si>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</si>
  <si>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</si>
  <si>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</si>
  <si>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</si>
  <si>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</si>
  <si>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</si>
  <si>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</si>
  <si>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</si>
  <si>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</si>
  <si>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</si>
  <si>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</si>
  <si>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</si>
  <si>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</si>
  <si>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</si>
  <si>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</si>
  <si>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</si>
  <si>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</si>
  <si>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</si>
  <si>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</si>
  <si>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</si>
  <si>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</si>
  <si>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</si>
  <si>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</si>
  <si>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</si>
  <si>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</si>
  <si>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</si>
  <si>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</si>
  <si>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</si>
  <si>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</si>
  <si>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</si>
  <si>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</si>
  <si>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</si>
  <si>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</si>
  <si>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</si>
  <si>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</si>
  <si>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</si>
  <si>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</si>
  <si>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</si>
  <si>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</si>
  <si>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</si>
  <si>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</si>
  <si>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</si>
  <si>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</si>
  <si>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</si>
  <si>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</si>
  <si>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</si>
  <si>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</si>
  <si>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</si>
  <si>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</si>
  <si>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</si>
  <si>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</si>
  <si>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</si>
  <si>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</si>
  <si>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</si>
  <si>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</si>
  <si>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</si>
  <si>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</si>
  <si>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</si>
  <si>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</si>
  <si>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</si>
  <si>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</si>
  <si>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</si>
  <si>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</si>
  <si>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</si>
  <si>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</si>
  <si>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</si>
  <si>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</si>
  <si>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</si>
  <si>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</si>
  <si>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</si>
  <si>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</si>
  <si>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</si>
  <si>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</si>
  <si>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</si>
  <si>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</si>
  <si>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</si>
  <si>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</si>
  <si>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</si>
  <si>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</si>
  <si>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</si>
  <si>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</si>
  <si>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</si>
  <si>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</si>
  <si>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</si>
  <si>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</si>
  <si>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</si>
  <si>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</si>
  <si>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</si>
  <si>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</si>
  <si>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</si>
  <si>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</si>
  <si>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</si>
  <si>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</si>
  <si>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</si>
  <si>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</si>
  <si>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</si>
  <si>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</si>
  <si>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</si>
  <si>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</si>
  <si>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</si>
  <si>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</si>
  <si>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</si>
  <si>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</si>
  <si>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</si>
  <si>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</si>
  <si>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</si>
  <si>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</si>
  <si>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</si>
  <si>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</si>
  <si>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</si>
  <si>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</si>
  <si>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</si>
  <si>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</si>
  <si>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</si>
  <si>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</si>
  <si>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</si>
  <si>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</si>
  <si>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</si>
  <si>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</si>
  <si>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</si>
  <si>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</si>
  <si>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 xml:space="preserve">Restored by PG </t>
  </si>
  <si>
    <t>PCM-20251212-00000437</t>
  </si>
  <si>
    <t>PG Connected and 4G switched off due to high DC load</t>
  </si>
  <si>
    <t xml:space="preserve">no pcm </t>
  </si>
  <si>
    <t xml:space="preserve">at site checking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</si>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</sst>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6" totalsRowShown="0" headerRowDxfId="80" dataDxfId="79" headerRowBorderDxfId="77" tableBorderDxfId="78" totalsRowBorderDxfId="76">
  <autoFilter ref="A1:L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340.50240196759114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6.0538541663845535E-2</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46003.450827893517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46003.450827893517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46003.450827893517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46003.450827893517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46003.450827893517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46003.450827893517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46003.450827893517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46003.450827893517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46003.450827893517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46003.450827893517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46003.450827893517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46003.450827893517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46003.450827893517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46003.450827893517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46003.450827893517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46003.450827893517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46003.450827893517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46003.450827893517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46003.450827893517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46003.450827893517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46003.450827893517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46003.450827893517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46003.450827893517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46003.450827893517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46003.450827893517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46003.450827893517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46003.450827893517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46003.450827893517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46003.450827893517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46003.450827893517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46003.450827893517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46003.450827893517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46003.450827893517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46003.450827893517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46003.450827893517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46003.450827893517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46003.450827893517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46003.450827893517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46003.450827893517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46003.450827893517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46003.450827893517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46003.450827893517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46003.450827893517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46003.450827893517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46003.450827893517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46003.450827893517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46003.450827893517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46003.450827893517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46003.450827893517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46003.450827893517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46003.450827893517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46003.450827893517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46003.450827893517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46003.450827893517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46003.450827893517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46003.450827893517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46003.450827893517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46003.450827893517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46003.450827893517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46003.450827893517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46003.450827893517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46003.450827893517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46003.450827893517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46003.450827893517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46003.450827893517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46003.450827893517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46003.450827893517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46003.450827893517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46003.450827893517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46003.450827893517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46003.450827893517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46003.450827893517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46003.450827893517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46003.450827893517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46003.450827893517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46003.450827893517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46003.450827893517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46003.450827893517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46003.450827893517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46003.450827893517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46003.450827893517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46003.450827893517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46003.450827893517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46003.450827893517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46003.450827893517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46003.450827893517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46003.450827893517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46003.450827893517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46003.450827893517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46003.450827893517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46003.450827893517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46003.450827893517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46003.450827893517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46003.450827893517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46003.450827893517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46003.450827893517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46003.450827893517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46003.450827893517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46003.450827893517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46003.450827893517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46003.450827893517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46003.450827893517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46003.450827893517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46003.450827893517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46003.450827893517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46003.450827893517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46003.450827893517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46003.450827893517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46003.450827893517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46003.450827893517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46003.450827893517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46003.450827893517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46003.450827893517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46003.450827893517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46003.450827893517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46003.450827893517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46003.450827893517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46003.450827893517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46003.450827893517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46003.450827893517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46003.450827893517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46003.450827893517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46003.450827893517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46003.450827893517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46003.450827893517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46003.450827893517</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8A13B412-D362-42EF-9952-1188883113F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6"/>
  <sheetViews>
    <sheetView tabSelected="1" workbookViewId="0">
      <selection activeCell="A9" sqref="A9:X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178.45098993055581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19.063408912035811</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6.0954459490749286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2.6189177083360846</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23544</v>
      </c>
      <c r="E7" s="81" t="s">
        <v>39106</v>
      </c>
      <c r="F7" s="97">
        <v>46003.329212962963</v>
      </c>
      <c r="G7" s="98">
        <f ca="1">IFERROR(NOW()-F7,"-")</f>
        <v>0.12161446759273531</v>
      </c>
      <c r="H7" s="97">
        <v>46003.321608796294</v>
      </c>
      <c r="I7" s="18" t="str">
        <f>IFERROR(VLOOKUP(D7,DB!A:F,6,0),"")</f>
        <v>SCECO</v>
      </c>
      <c r="J7" s="18" t="str">
        <f>IFERROR(VLOOKUP(D7,DB!A:G,7,0),"")</f>
        <v>Vandalized</v>
      </c>
      <c r="K7" s="19" t="s">
        <v>39124</v>
      </c>
      <c r="L7" s="18" t="str">
        <f>IFERROR(VLOOKUP(D7,DB!A:I,9,0),"")</f>
        <v>Latis</v>
      </c>
    </row>
    <row r="8" spans="1:12" ht="31.5" customHeight="1">
      <c r="A8" s="96" t="s">
        <v>39125</v>
      </c>
      <c r="B8" s="18" t="str">
        <f>IFERROR(VLOOKUP(D8,DB!A:K,11,0),"")</f>
        <v>R2</v>
      </c>
      <c r="C8" s="18">
        <v>1</v>
      </c>
      <c r="D8" s="18" t="s">
        <v>21801</v>
      </c>
      <c r="E8" s="81" t="s">
        <v>39111</v>
      </c>
      <c r="F8" s="97">
        <v>46003.376145833332</v>
      </c>
      <c r="G8" s="98">
        <f ca="1">IFERROR(NOW()-F8,"-")</f>
        <v>7.4681597223388962E-2</v>
      </c>
      <c r="H8" s="97">
        <v>46003.362384259257</v>
      </c>
      <c r="I8" s="18" t="str">
        <f>IFERROR(VLOOKUP(D8,DB!A:F,6,0),"")</f>
        <v>SCECO</v>
      </c>
      <c r="J8" s="18" t="str">
        <f>IFERROR(VLOOKUP(D8,DB!A:G,7,0),"")</f>
        <v>Good</v>
      </c>
      <c r="K8" s="19" t="s">
        <v>39126</v>
      </c>
      <c r="L8" s="18" t="str">
        <f>IFERROR(VLOOKUP(D8,DB!A:I,9,0),"")</f>
        <v>Latis</v>
      </c>
    </row>
    <row r="9" spans="1:12" ht="31.5" customHeight="1">
      <c r="A9" s="96" t="s">
        <v>39127</v>
      </c>
      <c r="B9" s="18" t="str">
        <f>IFERROR(VLOOKUP(D9,DB!A:K,11,0),"")</f>
        <v>R2</v>
      </c>
      <c r="C9" s="18">
        <v>2</v>
      </c>
      <c r="D9" s="18" t="s">
        <v>19188</v>
      </c>
      <c r="E9" s="81"/>
      <c r="F9" s="97"/>
      <c r="G9" s="98">
        <f ca="1">IFERROR(NOW()-F9,"-")</f>
        <v>46003.450827430555</v>
      </c>
      <c r="H9" s="97">
        <v>46003.390775462962</v>
      </c>
      <c r="I9" s="18" t="str">
        <f>IFERROR(VLOOKUP(D9,DB!A:F,6,0),"")</f>
        <v>SCECO</v>
      </c>
      <c r="J9" s="18" t="str">
        <f>IFERROR(VLOOKUP(D9,DB!A:G,7,0),"")</f>
        <v>Vandalized</v>
      </c>
      <c r="K9" s="19" t="s">
        <v>39128</v>
      </c>
      <c r="L9" s="18" t="str">
        <f>IFERROR(VLOOKUP(D9,DB!A:I,9,0),"")</f>
        <v>Latis</v>
      </c>
    </row>
    <row r="10" spans="1:12" ht="31.5" customHeight="1">
      <c r="A10" s="96"/>
      <c r="B10" s="18" t="str">
        <f>IFERROR(VLOOKUP(D10,DB!A:K,11,0),"")</f>
        <v/>
      </c>
      <c r="C10" s="18"/>
      <c r="D10" s="18"/>
      <c r="E10" s="81"/>
      <c r="F10" s="97"/>
      <c r="G10" s="98">
        <f ca="1">IFERROR(NOW()-F10,"-")</f>
        <v>46003.450827430555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46003.450827893517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46003.450827893517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46003.450827893517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46003.450827893517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46003.450827893517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46003.450827893517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46003.450827893517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46003.450827893517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46003.450827893517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46003.450827893517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46003.450827893517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46003.450827893517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46003.450827893517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46003.450827893517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46003.450827893517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46003.450827893517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46003.450827893517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46003.450827893517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46003.450827893517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46003.450827893517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46003.450827893517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46003.450827893517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46003.450827893517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46003.450827893517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46003.450827893517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46003.450827893517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46003.450827893517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46003.450827893517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46003.450827893517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46003.450827893517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46003.450827893517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46003.450827893517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46003.450827893517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46003.450827893517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46003.450827893517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46003.450827893517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46003.450827893517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46003.450827893517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46003.450827893517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46003.450827893517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46003.450827893517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46003.450827893517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46003.450827893517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46003.450827893517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46003.450827893517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46003.450827893517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46003.450827893517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46003.450827893517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46003.450827893517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46003.450827893517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46003.450827893517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46003.450827893517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46003.450827893517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46003.450827893517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46003.450827893517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46003.450827893517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46003.450827893517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46003.450827893517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46003.450827893517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46003.450827893517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46003.450827893517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46003.450827893517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46003.450827893517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46003.450827893517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46003.450827893517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46003.450827893517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46003.450827893517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46003.450827893517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46003.450827893517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46003.450827893517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46003.450827893517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46003.450827893517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46003.450827893517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46003.450827893517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46003.450827893517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46003.450827893517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46003.450827893517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46003.450827893517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46003.450827893517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46003.450827893517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46003.450827893517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46003.450827893517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46003.450827893517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46003.450827893517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46003.450827893517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46003.450827893517</v>
      </c>
      <c r="H96" s="97"/>
      <c r="I96" s="18" t="str">
        <f>IFERROR(VLOOKUP(D96,DB!A:F,6,0),"")</f>
        <v/>
      </c>
      <c r="J96" s="18" t="str">
        <f>IFERROR(VLOOKUP(D96,DB!A:G,7,0),"")</f>
        <v/>
      </c>
      <c r="K96" s="19"/>
      <c r="L96" s="18" t="str">
        <f>IFERROR(VLOOKUP(D96,DB!A:I,9,0),"")</f>
        <v/>
      </c>
    </row>
    <row r="97" spans="1:12" ht="31.5" customHeight="1">
      <c r="A97" s="144"/>
      <c r="B97" s="145" t="str">
        <f>IFERROR(VLOOKUP(D97,DB!A:K,11,0),"")</f>
        <v/>
      </c>
      <c r="C97" s="145"/>
      <c r="D97" s="145"/>
      <c r="E97" s="145"/>
      <c r="F97" s="146"/>
      <c r="G97" s="147">
        <f ca="1">IFERROR(NOW()-F97,"-")</f>
        <v>46003.450827893517</v>
      </c>
      <c r="H97" s="146"/>
      <c r="I97" s="145" t="str">
        <f>IFERROR(VLOOKUP(D97,DB!A:F,6,0),"")</f>
        <v/>
      </c>
      <c r="J97" s="145" t="str">
        <f>IFERROR(VLOOKUP(D97,DB!A:G,7,0),"")</f>
        <v/>
      </c>
      <c r="K97" s="148"/>
      <c r="L97" s="145" t="str">
        <f>IFERROR(VLOOKUP(D97,DB!A:I,9,0),"")</f>
        <v/>
      </c>
    </row>
    <row r="98" spans="1:12" ht="31.5" customHeight="1">
      <c r="A98" s="96"/>
      <c r="B98" s="18" t="str">
        <f>IFERROR(VLOOKUP(D98,DB!A:K,11,0),"")</f>
        <v/>
      </c>
      <c r="C98" s="18"/>
      <c r="D98" s="18"/>
      <c r="E98" s="18"/>
      <c r="F98" s="97"/>
      <c r="G98" s="98">
        <f ca="1">IFERROR(NOW()-F98,"-")</f>
        <v>46003.450827893517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46003.450827893517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46003.450827893517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46003.450827893517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46003.450827893517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46003.450827893517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46003.450827893517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46003.450827893517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46003.450827893517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46003.450827893517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46003.450827893517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46003.450827893517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46003.450827893517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46003.450827893517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46003.450827893517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46003.450827893517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46003.450827893517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46003.450827893517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46003.450827893517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46003.450827893517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46003.450827893517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46003.450827893517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46003.450827893517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46003.450827893517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46003.450827893517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46003.450827893517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46003.450827893517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46003.450827893517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46003.450827893517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46003.450827893517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46003.450827893517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46003.450827893517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46003.450827893517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46003.450827893517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46003.450827893517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46003.450827893517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46003.450827893517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46003.450827893517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46003.450827893517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46003.450827893517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46003.450827893517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46003.450827893517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46003.450827893517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46003.450827893517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46003.450827893517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46003.450827893517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46003.450827893517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46003.450827893517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46003.450827893517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46003.450827893517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46003.450827893517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46003.450827893517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46003.450827893517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46003.450827893517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46003.450827893517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46003.450827893517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46003.450827893517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46003.450827893517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46003.450827893517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46003.450827893517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46003.450827893517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46003.450827893517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46003.450827893517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46003.450827893517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46003.450827893517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46003.450827893517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46003.450827893517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46003.450827893517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46003.450827893517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46003.450827893517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46003.450827893517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46003.450827893517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46003.450827893517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46003.450827893517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46003.450827893517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46003.450827893517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46003.450827893517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46003.450827893517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46003.450827893517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46003.450827893517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46003.450827893517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46003.450827893517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46003.450827893517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46003.450827893517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46003.450827893517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46003.450827893517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46003.450827893517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46003.450827893517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46003.450827893517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46003.450827893517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46003.450827893517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46003.450827893517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46003.450827893517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46003.450827893517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46003.450827893517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46003.450827893517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46003.450827893517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46003.450827893517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46003.450827893517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46003.450827893517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46003.450827893517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46003.450827893517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46003.450827893517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46003.450827893517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46003.450827893517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46003.450827893517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46003.450827893517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46003.450827893517</v>
      </c>
      <c r="H205" s="97"/>
      <c r="I205" s="18" t="str">
        <f>IFERROR(VLOOKUP(D205,DB!A:F,6,0),"")</f>
        <v/>
      </c>
      <c r="J205" s="18" t="str">
        <f>IFERROR(VLOOKUP(D205,DB!A:G,7,0),"")</f>
        <v/>
      </c>
      <c r="K205" s="19"/>
      <c r="L205" s="18" t="str">
        <f>IFERROR(VLOOKUP(D205,DB!A:I,9,0),"")</f>
        <v/>
      </c>
    </row>
    <row r="206" spans="1:12" ht="31.5" customHeight="1">
      <c r="A206" s="144"/>
      <c r="B206" s="145" t="str">
        <f>IFERROR(VLOOKUP(D206,DB!A:K,11,0),"")</f>
        <v/>
      </c>
      <c r="C206" s="145"/>
      <c r="D206" s="145"/>
      <c r="E206" s="145"/>
      <c r="F206" s="146"/>
      <c r="G206" s="147">
        <f ca="1">IFERROR(NOW()-F206,"-")</f>
        <v>46003.450827893517</v>
      </c>
      <c r="H206" s="146"/>
      <c r="I206" s="145" t="str">
        <f>IFERROR(VLOOKUP(D206,DB!A:F,6,0),"")</f>
        <v/>
      </c>
      <c r="J206" s="145" t="str">
        <f>IFERROR(VLOOKUP(D206,DB!A:G,7,0),"")</f>
        <v/>
      </c>
      <c r="K206" s="148"/>
      <c r="L206" s="145" t="str">
        <f>IFERROR(VLOOKUP(D206,DB!A:I,9,0),"")</f>
        <v/>
      </c>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46003.450827893517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46003.450827893517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46003.450827893517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46003.450827893517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46003.450827893517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46003.450827893517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46003.450827893517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46003.450827893517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46003.450827893517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46003.450827893517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46003.450827893517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46003.450827893517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46003.450827893517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46003.450827893517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46003.450827893517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46003.450827893517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46003.450827893517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46003.450827893517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46003.450827893517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46003.450827893517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46003.450827893517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46003.450827893517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46003.450827893517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46003.450827893517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46003.450827893517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46003.450827893517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46003.450827893517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46003.450827893517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46003.450827893517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46003.450827893517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46003.450827893517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46003.450827893517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46003.450827893517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46003.450827893517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46003.450827893517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46003.450827893517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46003.450827893517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46003.450827893517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46003.450827893517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46003.450827893517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46003.450827893517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46003.450827893517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46003.450827893517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46003.450827893517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46003.450827893517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46003.450827893517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46003.450827893517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46003.450827893517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46003.450827893517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46003.450827893517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46003.450827893517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46003.450827893517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46003.450827893517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46003.450827893517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46003.450827893517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46003.450827893517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46003.450827893517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46003.450827893517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46003.450827893517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46003.450827893517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46003.450827893517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46003.450827893517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46003.450827893517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46003.450827893517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46003.450827893517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46003.450827893517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46003.450827893517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46003.450827893517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46003.450827893517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46003.450827893517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46003.450827893517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46003.450827893517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46003.450827893517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46003.450827893517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46003.450827893517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46003.450827893517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46003.450827893517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46003.450827893517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46003.450827893517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46003.450827893517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46003.450827893517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46003.450827893517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46003.450827893517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46003.450827893517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46003.450827893517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46003.450827893517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46003.450827893517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46003.450827893517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46003.450827893517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46003.450827893517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46003.450827893517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46003.450827893517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46003.450827893517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46003.450827893517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46003.450827893517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46003.450827893517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46003.450827893517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46003.450827893517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46003.450827893517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46003.450827893517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46003.450827893517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46003.450827893517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46003.450827893517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46003.450827893517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46003.450827893517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46003.450827893517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46003.450827893517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46003.450827893517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46003.450827893517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46003.450827893517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46003.450827893517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46003.450827893517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46003.450827893517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46003.450827893517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46003.450827893517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46003.450827893517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46003.450827893517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46003.450827893517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46003.450827893517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46003.450827893517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46003.450827893517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46003.450827893517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46003.450827893517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46003.450827893517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46003.450827893517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46003.450827893517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46003.450827893517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46003.450827893517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46003.450827893517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46003.450827893517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46003.450827893517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46003.450827893517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46003.450827893517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46003.450827893517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46003.450827893517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46003.450827893517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46003.450827893517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46003.450827893517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46003.450827893517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46003.450827893517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46003.450827893517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46003.450827893517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46003.450827893517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46003.450827893517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46003.450827893517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46003.450827893517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46003.450827893517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46003.450827893517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46003.450827893517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46003.450827893517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46003.450827893517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46003.450827893517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46003.450827893517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46003.450827893517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46003.450827893517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46003.450827893517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46003.450827893517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46003.450827893517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46003.450827893517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46003.450827893517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46003.450827893517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46003.450827893517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46003.450827893517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46003.450827893517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46003.450827893517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46003.450827893517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46003.450827893517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46003.450827893517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46003.450827893517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46003.450827893517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46003.450827893517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46003.450827893517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46003.450827893517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46003.450827893517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46003.450827893517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46003.450827893517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46003.450827893517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46003.450827893517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46003.450827893517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46003.450827893517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46003.450827893517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46003.450827893517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46003.450827893517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46003.450827893517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46003.450827893517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46003.450827893517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46003.450827893517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46003.450827893517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46003.450827893517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46003.450827893517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46003.450827893517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46003.450827893517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46003.450827893517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46003.450827893517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46003.450827893517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46003.450827893517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46003.450827893517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46003.450827893517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46003.450827893517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46003.450827893517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46003.450827893517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46003.450827893517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46003.450827893517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46003.450827893517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46003.450827893517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46003.450827893517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46003.450827893517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46003.450827893517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46003.450827893517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46003.450827893517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46003.450827893517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46003.450827893517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46003.450827893517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46003.450827893517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46003.450827893517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46003.450827893517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46003.450827893517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46003.450827893517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46003.450827893517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46003.450827893517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46003.450827893517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46003.450827893517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46003.450827893517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46003.450827893517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46003.450827893517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46003.450827893517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46003.450827893517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46003.450827893517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46003.450827893517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46003.450827893517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46003.450827893517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46003.450827893517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46003.450827893517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46003.450827893517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46003.450827893517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46003.450827893517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46003.450827893517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46003.450827893517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46003.450827893517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46003.450827893517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46003.450827893517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46003.450827893517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46003.450827893517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46003.450827893517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46003.450827893517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46003.450827893517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46003.450827893517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46003.450827893517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46003.450827893517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46003.450827893517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46003.450827893517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46003.450827893517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46003.450827893517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46003.450827893517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46003.450827893517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46003.450827893517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46003.450827893517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46003.450827893517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46003.450827893517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46003.450827893517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46003.450827893517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46003.450827893517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46003.450827893517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46003.450827893517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46003.450827893517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46003.450827893517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46003.450827893517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46003.450827893517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46003.450827893517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46003.450827893517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46003.450827893517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46003.450827893517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46003.450827893517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46003.450827893517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46003.450827893517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46003.450827893517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46003.450827893517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46003.450827893517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46003.450827893517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46003.450827893517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46003.450827893517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46003.450827893517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46003.450827893517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46003.450827893517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46003.450827893517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46003.450827893517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46003.450827893517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46003.450827893517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46003.450827893517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46003.450827893517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46003.450827893517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46003.450827893517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46003.450827893517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46003.450827893517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46003.450827893517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46003.450827893517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46003.450827893517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46003.450827893517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46003.450827893517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46003.450827893517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46003.450827893517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46003.450827893517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46003.450827893517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46003.450827893517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46003.450827893517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46003.450827893517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46003.450827893517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46003.450827893517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46003.450827893517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46003.450827893517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46003.450827893517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46003.450827893517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46003.450827893517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46003.450827893517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46003.450827893517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46003.450827893517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46003.450827893517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46003.450827893517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46003.450827893517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46003.450827893517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46003.450827893517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46003.450827893517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46003.450827893517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46003.450827893517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46003.450827893517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46003.450827893517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46003.450827893517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46003.450827893517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46003.450827893517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46003.450827893517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46003.450827893517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46003.450827893517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46003.450827893517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46003.450827893517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46003.450827893517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46003.450827893517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46003.450827893517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46003.450827893517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46003.450827893517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46003.450827893517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46003.450827893517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46003.450827893517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46003.450827893517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46003.450827893517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46003.450827893517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46003.450827893517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46003.450827893517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46003.450827893517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46003.450827893517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46003.450827893517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46003.450827893517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46003.450827893517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46003.450827893517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46003.450827893517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46003.450827893517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46003.450827893517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46003.450827893517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46003.450827893517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46003.450827893517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46003.450827893517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46003.450827893517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46003.450827893517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46003.450827893517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46003.450827893517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46003.450827893517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46003.450827893517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46003.450827893517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46003.450827893517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46003.450827893517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46003.450827893517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46003.450827893517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46003.450827893517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46003.450827893517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46003.450827893517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46003.450827893517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46003.450827893517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46003.450827893517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46003.450827893517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46003.450827893517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46003.450827893517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46003.450827893517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46003.450827893517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46003.450827893517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46003.450827893517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46003.450827893517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46003.450827893517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46003.450827893517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46003.450827893517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46003.450827893517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46003.450827893517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46003.450827893517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46003.450827893517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46003.450827893517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46003.450827893517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46003.450827893517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46003.450827893517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46003.450827893517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46003.450827893517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46003.450827893517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46003.450827893517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46003.450827893517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46003.450827893517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46003.450827893517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46003.450827893517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46003.450827893517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46003.450827893517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46003.450827893517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46003.450827893517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46003.450827893517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46003.450827893517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46003.450827893517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46003.450827893517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46003.450827893517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46003.450827893517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46003.450827893517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46003.450827893517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46003.450827893517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46003.450827893517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46003.450827893517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46003.450827893517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46003.450827893517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46003.450827893517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46003.450827893517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46003.450827893517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46003.450827893517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46003.450827893517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46003.450827893517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46003.450827893517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46003.450827893517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46003.450827893517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46003.450827893517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46003.450827893517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46003.450827893517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46003.450827893517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46003.450827893517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46003.450827893517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46003.450827893517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46003.450827893517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46003.450827893517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46003.450827893517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46003.450827893517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46003.450827893517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46003.450827893517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46003.450827893517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46003.450827893517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46003.450827893517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46003.450827893517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46003.450827893517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46003.450827893517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46003.450827893517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46003.450827893517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46003.450827893517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46003.450827893517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46003.450827893517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46003.450827893517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46003.450827893517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46003.450827893517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46003.450827893517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46003.450827893517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46003.450827893517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46003.450827893517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46003.450827893517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46003.450827893517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46003.450827893517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46003.450827893517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46003.450827893517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46003.450827893517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46003.450827893517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46003.450827893517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46003.450827893517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46003.450827893517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46003.450827893517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46003.450827893517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46003.450827893517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46003.450827893517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46003.450827893517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46003.450827893517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46003.450827893517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46003.450827893517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46003.450827893517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46003.450827893517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46003.450827893517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46003.450827893517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46003.450827893517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46003.450827893517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46003.450827893517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46003.450827893517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46003.450827893517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46003.450827893517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46003.450827893517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46003.450827893517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46003.450827893517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46003.450827893517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46003.450827893517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46003.450827893517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46003.450827893517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46003.450827893517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46003.450827893517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46003.450827893517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46003.450827893517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46003.450827893517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46003.450827893517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46003.450827893517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46003.450827893517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46003.450827893517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46003.450827893517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46003.450827893517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46003.450827893517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46003.450827893517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46003.450827893517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46003.450827893517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46003.450827893517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46003.450827893517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46003.450827893517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46003.450827893517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46003.450827893517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46003.450827893517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46003.450827893517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46003.450827893517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46003.450827893517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46003.450827893517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46003.450827893517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46003.450827893517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46003.450827893517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46003.450827893517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46003.450827893517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46003.450827893517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46003.450827893517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46003.450827893517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46003.450827893517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46003.450827893517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46003.450827893517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46003.450827893517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46003.450827893517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46003.450827893517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46003.450827893517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46003.450827893517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46003.450827893517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46003.450827893517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46003.450827893517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46003.450827893517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46003.450827893517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46003.450827893517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46003.450827893517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46003.450827893517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46003.450827893517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46003.450827893517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46003.450827893517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46003.450827893517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46003.450827893517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46003.450827893517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46003.450827893517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46003.450827893517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46003.450827893517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46003.450827893517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46003.450827893517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46003.450827893517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46003.450827893517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46003.450827893517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46003.450827893517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46003.450827893517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46003.450827893517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46003.450827893517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46003.450827893517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46003.450827893517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46003.450827893517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46003.450827893517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46003.450827893517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46003.450827893517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46003.450827893517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46003.450827893517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46003.450827893517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46003.450827893517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46003.450827893517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46003.450827893517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46003.450827893517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46003.450827893517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46003.450827893517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46003.450827893517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46003.450827893517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46003.450827893517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46003.450827893517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46003.450827893517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46003.450827893517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46003.450827893517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46003.450827893517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46003.450827893517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46003.450827893517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46003.450827893517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46003.450827893517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46003.450827893517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46003.450827893517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46003.450827893517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46003.450827893517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46003.450827893517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46003.450827893517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46003.450827893517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46003.450827893517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46003.450827893517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46003.450827893517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46003.450827893517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46003.450827893517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46003.450827893517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46003.450827893517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46003.450827893517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46003.450827893517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46003.450827893517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46003.450827893517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46003.450827893517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46003.450827893517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46003.450827893517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46003.450827893517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46003.450827893517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46003.450827893517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46003.450827893517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46003.450827893517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46003.450827893517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46003.450827893517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46003.450827893517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46003.450827893517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46003.450827893517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46003.450827893517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46003.450827893517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46003.450827893517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46003.450827893517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46003.450827893517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46003.450827893517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46003.450827893517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46003.450827893517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46003.450827893517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46003.450827893517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46003.450827893517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46003.450827893517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46003.450827893517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46003.450827893517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46003.450827893517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46003.450827893517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46003.450827893517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46003.450827893517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46003.450827893517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46003.450827893517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46003.450827893517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46003.450827893517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46003.450827893517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46003.450827893517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46003.450827893517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46003.450827893517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46003.450827893517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46003.450827893517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46003.450827893517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46003.450827893517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46003.450827893517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46003.450827893517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46003.450827893517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46003.450827893517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46003.450827893517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46003.450827893517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46003.450827893517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46003.450827893517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46003.450827893517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46003.450827893517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46003.450827893517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46003.450827893517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46003.450827893517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46003.450827893517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46003.450827893517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46003.450827893517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46003.450827893517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46003.450827893517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46003.450827893517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46003.450827893517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46003.450827893517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46003.450827893517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46003.450827893517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46003.450827893517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46003.450827893517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46003.450827893517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46003.450827893517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46003.450827893517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46003.450827893517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46003.450827893517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46003.450827893517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46003.450827893517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46003.450827893517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46003.450827893517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46003.450827893517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46003.450827893517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46003.450827893517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46003.450827893517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46003.450827893517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46003.450827893517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46003.450827893517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46003.450827893517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46003.450827893517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46003.450827893517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46003.450827893517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46003.450827893517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46003.450827893517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46003.450827893517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46003.450827893517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46003.450827893517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46003.450827893517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46003.450827893517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46003.450827893517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46003.450827893517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46003.450827893517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46003.450827893517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46003.450827893517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46003.450827893517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46003.450827893517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46003.450827893517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46003.450827893517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46003.450827893517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46003.450827893517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46003.450827893517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46003.450827893517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46003.450827893517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46003.450827893517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46003.450827893517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46003.450827893517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46003.450827893517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46003.450827893517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46003.450827893517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46003.450827893517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46003.450827893517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46003.450827893517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46003.450827893517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46003.450827893517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46003.450827893517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46003.450827893517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46003.450827893517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46003.450827893517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46003.450827893517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46003.450827893517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46003.450827893517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46003.450827893517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46003.450827893517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46003.450827893517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46003.450827893517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46003.450827893517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46003.450827893517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46003.450827893517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46003.450827893517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46003.450827893517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46003.450827893517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46003.450827893517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46003.450827893517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46003.450827893517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46003.450827893517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46003.450827893517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46003.450827893517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46003.450827893517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46003.450827893517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46003.450827893517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46003.450827893517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46003.450827893517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46003.450827893517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46003.450827893517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46003.450827893517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46003.450827893517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46003.450827893517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46003.450827893517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46003.450827893517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46003.450827893517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46003.450827893517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46003.450827893517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46003.450827893517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46003.450827893517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46003.450827893517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46003.450827893517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46003.450827893517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46003.450827893517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46003.450827893517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46003.450827893517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46003.450827893517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46003.450827893517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46003.450827893517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46003.450827893517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46003.450827893517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46003.450827893517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46003.450827893517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46003.450827893517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46003.450827893517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46003.450827893517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46003.450827893517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46003.450827893517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46003.450827893517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46003.450827893517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46003.450827893517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46003.450827893517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46003.450827893517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46003.450827893517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46003.450827893517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46003.450827893517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46003.450827893517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46003.450827893517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46003.450827893517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46003.450827893517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46003.450827893517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46003.450827893517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46003.450827893517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46003.450827893517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46003.450827893517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46003.450827893517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46003.450827893517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46003.450827893517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46003.450827893517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46003.450827893517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46003.450827893517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46003.450827893517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46003.450827893517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46003.450827893517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46003.450827893517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46003.450827893517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46003.450827893517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46003.450827893517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46003.450827893517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46003.450827893517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46003.450827893517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46003.450827893517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46003.450827893517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46003.450827893517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46003.450827893517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46003.450827893517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46003.450827893517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46003.450827893517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46003.450827893517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46003.450827893517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46003.450827893517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46003.450827893517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46003.450827893517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46003.450827893517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46003.450827893517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46003.450827893517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46003.450827893517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46003.450827893517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46003.450827893517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46003.450827893517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46003.450827893517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46003.450827893517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46003.450827893517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46003.450827893517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46003.450827893517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46003.450827893517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46003.450827893517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46003.450827893517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46003.450827893517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46003.450827893517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46003.450827893517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46003.450827893517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46003.450827893517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46003.450827893517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46003.450827893517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46003.450827893517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46003.450827893517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46003.450827893517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46003.450827893517</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299.97011030092108</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4.6566843749969848</v>
      </c>
      <c r="H3" s="91">
        <v>45998.664027777777</v>
      </c>
      <c r="I3" s="106" t="str">
        <f>IFERROR(VLOOKUP(D3,DB!A:F,6,0),"")</f>
        <v>SCECO</v>
      </c>
      <c r="J3" s="106" t="str">
        <f>IFERROR(VLOOKUP(D3,DB!A:G,7,0),"")</f>
        <v>Vandalized</v>
      </c>
      <c r="K3" s="93" t="s">
        <v>39132</v>
      </c>
      <c r="L3" s="87" t="str">
        <f>IFERROR(VLOOKUP(D3,DB!A:I,9,0),"")</f>
        <v>Latis</v>
      </c>
    </row>
    <row r="4" spans="1:16" ht="15" customHeight="1">
      <c r="A4" s="106"/>
      <c r="B4" s="106" t="str">
        <f>IFERROR(VLOOKUP(D4,DB!A:K,11,0),"")</f>
        <v/>
      </c>
      <c r="C4" s="89"/>
      <c r="D4" s="87"/>
      <c r="E4" s="90"/>
      <c r="F4" s="91"/>
      <c r="G4" s="92">
        <f t="shared" ref="G4:G6" ca="1" si="1">IFERROR(NOW()-F4,"")</f>
        <v>46003.450827893517</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46003.450827893517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46003.450827893517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46003.450827430555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46003.450827430555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46003.450827430555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46003.450827430555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46003.450827430555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46003.450827430555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46003.450827430555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46003.450827430555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46003.450827430555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46003.450827430555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46003.450827430555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46003.450827430555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46003.450827430555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46003.450827430555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46003.450827430555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46003.450827430555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46003.450827430555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46003.450827430555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46003.450827430555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46003.450827430555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46003.450827430555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46003.450827430555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46003.450827430555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46003.450827430555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46003.450827430555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46003.450827430555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46003.450827430555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46003.450827430555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46003.450827430555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46003.450827430555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46003.450827430555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46003.450827430555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46003.450827430555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46003.450827430555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46003.450827430555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46003.450827430555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46003.450827430555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46003.450827430555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46003.450827430555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46003.450827430555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46003.450827430555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46003.450827430555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46003.450827430555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46003.450827430555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46003.450827430555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46003.450827430555</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39133</v>
      </c>
    </row>
    <row r="2" spans="1:13" s="39" customFormat="1">
      <c r="A2" s="37" t="s">
        <v>39134</v>
      </c>
      <c r="B2" s="37" t="str">
        <f>IFERROR(VLOOKUP(D2,[1]DB!A:K,11,0),"")</f>
        <v>R5</v>
      </c>
      <c r="C2" s="37">
        <v>3</v>
      </c>
      <c r="D2" s="99" t="s">
        <v>36085</v>
      </c>
      <c r="E2" s="37" t="s">
        <v>39106</v>
      </c>
      <c r="F2" s="38">
        <v>45891.832060185188</v>
      </c>
      <c r="G2" s="101">
        <f ca="1">IFERROR(NOW()-F2,"")</f>
        <v>111.61876770832896</v>
      </c>
      <c r="H2" s="38">
        <v>45891.790393518517</v>
      </c>
      <c r="I2" s="37" t="str">
        <f>IFERROR(VLOOKUP(D2,[1]DB!A:F,6,0),"")</f>
        <v>Generator-SG</v>
      </c>
      <c r="J2" s="37" t="str">
        <f>IFERROR(VLOOKUP(D2,[1]DB!A:G,7,0),"")</f>
        <v>Vandalized</v>
      </c>
      <c r="K2" s="37" t="s">
        <v>39135</v>
      </c>
      <c r="L2" s="37" t="str">
        <f>IFERROR(VLOOKUP(D2,[1]DB!A:I,9,0),"")</f>
        <v>Latis</v>
      </c>
      <c r="M2" s="154"/>
    </row>
    <row r="3" spans="1:13" s="39" customFormat="1" ht="30.75">
      <c r="A3" s="37" t="s">
        <v>39136</v>
      </c>
      <c r="B3" s="37" t="str">
        <f>IFERROR(VLOOKUP(D3,[1]DB!A:K,11,0),"")</f>
        <v>R5</v>
      </c>
      <c r="C3" s="37">
        <v>1</v>
      </c>
      <c r="D3" s="37" t="s">
        <v>33407</v>
      </c>
      <c r="E3" s="37" t="s">
        <v>39111</v>
      </c>
      <c r="F3" s="38">
        <v>45926.188877314817</v>
      </c>
      <c r="G3" s="101">
        <f t="shared" ref="G3" ca="1" si="0">IFERROR(NOW()-F3,"")</f>
        <v>77.261950578700635</v>
      </c>
      <c r="H3" s="38">
        <v>45926.158159722225</v>
      </c>
      <c r="I3" s="37" t="str">
        <f>IFERROR(VLOOKUP(D3,[1]DB!A:F,6,0),"")</f>
        <v>SCECO</v>
      </c>
      <c r="J3" s="37" t="str">
        <f>IFERROR(VLOOKUP(D3,[1]DB!A:G,7,0),"")</f>
        <v>Good</v>
      </c>
      <c r="K3" s="37" t="s">
        <v>39137</v>
      </c>
      <c r="L3" s="37" t="str">
        <f>IFERROR(VLOOKUP(D3,[1]DB!A:I,9,0),"")</f>
        <v>Latis</v>
      </c>
      <c r="M3" s="37"/>
    </row>
    <row r="4" spans="1:13" s="39" customFormat="1" ht="45.75" customHeight="1">
      <c r="A4" s="102" t="s">
        <v>39138</v>
      </c>
      <c r="B4" s="102" t="str">
        <f>IFERROR(VLOOKUP(D4,[1]DB!A:K,11,0),"")</f>
        <v>R5</v>
      </c>
      <c r="C4" s="102">
        <v>1</v>
      </c>
      <c r="D4" s="102" t="s">
        <v>34832</v>
      </c>
      <c r="E4" s="102" t="s">
        <v>39111</v>
      </c>
      <c r="F4" s="103">
        <v>45948.661111111112</v>
      </c>
      <c r="G4" s="104">
        <f t="shared" ref="G4" ca="1" si="1">IFERROR(NOW()-F4,"")</f>
        <v>54.789716782404867</v>
      </c>
      <c r="H4" s="103">
        <v>45948.661111111112</v>
      </c>
      <c r="I4" s="102" t="str">
        <f>IFERROR(VLOOKUP(D4,[1]DB!A:F,6,0),"")</f>
        <v>SCECO</v>
      </c>
      <c r="J4" s="102" t="str">
        <f>IFERROR(VLOOKUP(D4,[1]DB!A:G,7,0),"")</f>
        <v>Dead</v>
      </c>
      <c r="K4" s="102" t="s">
        <v>39139</v>
      </c>
      <c r="L4" s="102" t="str">
        <f>IFERROR(VLOOKUP(D4,[1]DB!A:I,9,0),"")</f>
        <v>Latis</v>
      </c>
      <c r="M4" s="37"/>
    </row>
    <row r="5" spans="1:13" s="39" customFormat="1" ht="30.75">
      <c r="A5" s="102" t="s">
        <v>39140</v>
      </c>
      <c r="B5" s="102" t="str">
        <f>IFERROR(VLOOKUP(D5,[1]DB!A:K,11,0),"")</f>
        <v>R5</v>
      </c>
      <c r="C5" s="102">
        <v>1</v>
      </c>
      <c r="D5" s="102" t="s">
        <v>36592</v>
      </c>
      <c r="E5" s="102" t="s">
        <v>39106</v>
      </c>
      <c r="F5" s="103">
        <v>45981.373298611114</v>
      </c>
      <c r="G5" s="104">
        <f ca="1">IFERROR(NOW()-F5,"")</f>
        <v>22.077529282403702</v>
      </c>
      <c r="H5" s="130">
        <v>45981.360798611109</v>
      </c>
      <c r="I5" s="102" t="str">
        <f>IFERROR(VLOOKUP(D5,[1]DB!A:F,6,0),"")</f>
        <v>SCECO</v>
      </c>
      <c r="J5" s="102" t="str">
        <f>IFERROR(VLOOKUP(D5,[1]DB!A:G,7,0),"")</f>
        <v>Dead</v>
      </c>
      <c r="K5" s="102" t="s">
        <v>39141</v>
      </c>
      <c r="L5" s="102" t="str">
        <f>IFERROR(VLOOKUP(D5,[1]DB!A:I,9,0),"")</f>
        <v>Latis</v>
      </c>
      <c r="M5" s="37"/>
    </row>
    <row r="6" spans="1:13">
      <c r="A6" s="37" t="s">
        <v>39142</v>
      </c>
      <c r="B6" s="37" t="str">
        <f>IFERROR(VLOOKUP(D6,[1]DB!A:K,11,0),"")</f>
        <v>R5</v>
      </c>
      <c r="C6" s="37">
        <v>1</v>
      </c>
      <c r="D6" s="37" t="s">
        <v>37850</v>
      </c>
      <c r="E6" s="37" t="s">
        <v>39106</v>
      </c>
      <c r="F6" s="38">
        <v>45997.107488425929</v>
      </c>
      <c r="G6" s="129">
        <f t="shared" ref="G6" ca="1" si="2">IFERROR(NOW()-F6,"")</f>
        <v>6.3433394675885211</v>
      </c>
      <c r="H6" s="38">
        <v>45997.093599537038</v>
      </c>
      <c r="I6" s="37" t="str">
        <f>IFERROR(VLOOKUP(D6,[1]DB!A:F,6,0),"")</f>
        <v>SCECO</v>
      </c>
      <c r="J6" s="37" t="str">
        <f>IFERROR(VLOOKUP(D6,[1]DB!A:G,7,0),"")</f>
        <v>In progress</v>
      </c>
      <c r="K6" s="37" t="s">
        <v>39143</v>
      </c>
      <c r="L6" s="37" t="str">
        <f>IFERROR(VLOOKUP(D6,[1]DB!A:I,9,0),"")</f>
        <v>Latis</v>
      </c>
      <c r="M6" s="37"/>
    </row>
    <row r="7" spans="1:13">
      <c r="A7" s="99" t="s">
        <v>39144</v>
      </c>
      <c r="B7" s="37" t="str">
        <f>IFERROR(VLOOKUP(D7,[1]DB!A:K,11,0),"")</f>
        <v>R5</v>
      </c>
      <c r="C7" s="37">
        <v>1</v>
      </c>
      <c r="D7" s="37" t="s">
        <v>33475</v>
      </c>
      <c r="E7" s="37" t="s">
        <v>39106</v>
      </c>
      <c r="F7" s="38">
        <v>46002.119513888887</v>
      </c>
      <c r="G7" s="129">
        <f ca="1">IFERROR(NOW()-F7,"")</f>
        <v>1.3313140046302578</v>
      </c>
      <c r="H7" s="38">
        <v>46002.086875000001</v>
      </c>
      <c r="I7" s="37" t="str">
        <f>IFERROR(VLOOKUP(D7,[1]DB!A:F,6,0),"")</f>
        <v>SCECO</v>
      </c>
      <c r="J7" s="37" t="str">
        <f>IFERROR(VLOOKUP(D7,[1]DB!A:G,7,0),"")</f>
        <v>Good</v>
      </c>
      <c r="K7" s="37" t="s">
        <v>39145</v>
      </c>
      <c r="L7" s="37" t="str">
        <f>IFERROR(VLOOKUP(D7,[1]DB!A:I,9,0),"")</f>
        <v>Latis</v>
      </c>
      <c r="M7" s="37"/>
    </row>
    <row r="8" spans="1:13">
      <c r="A8" s="37"/>
      <c r="B8" s="37" t="str">
        <f>IFERROR(VLOOKUP(D8,[1]DB!A:K,11,0),"")</f>
        <v/>
      </c>
      <c r="C8" s="37"/>
      <c r="D8" s="37"/>
      <c r="E8" s="37"/>
      <c r="F8" s="38"/>
      <c r="G8" s="129">
        <f t="shared" ref="G8:G61" ca="1" si="3">IFERROR(NOW()-F8,"")</f>
        <v>46003.450827430555</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46003.450827430555</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46003.450827430555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46003.450827430555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46003.450827430555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46003.450827430555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46003.450827430555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46003.450827430555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46003.450827430555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46003.450827430555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46003.450827430555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46003.450827430555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46003.450827430555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46003.450827430555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46003.450827430555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46003.450827430555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46003.450827430555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46003.450827430555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46003.450827430555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46003.450827430555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46003.450827430555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46003.450827430555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46003.450827430555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46003.450827430555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46003.450827430555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46003.450827430555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46003.450827430555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46003.450827430555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46003.450827430555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46003.450827430555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46003.450827430555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46003.450827430555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46003.450827430555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46003.450827430555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46003.450827430555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46003.450827430555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46003.450827430555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46003.450827430555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46003.450827430555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46003.450827430555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46003.450827430555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46003.450827430555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46003.450827430555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46003.450827430555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46003.450827430555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46003.450827430555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46003.450827430555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46003.450827430555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46003.450827430555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46003.450827430555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46003.450827430555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46003.450827430555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46003.450827430555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46003.450827430555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46003.450827430555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46003.450827430555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46003.450827430555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46003.450827430555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46003.450827430555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46003.450827430555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46003.450827430555</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46003.450827893517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46003.450827893517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46003.450827893517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46003.450827893517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46003.450827893517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46003.450827893517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46003.450827893517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46003.450827893517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46003.450827893517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46003.450827893517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46003.450827893517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46003.450827893517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46003.450827893517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46003.450827893517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46003.450827893517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46003.450827893517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46003.450827893517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46003.450827893517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46003.450827893517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46003.450827893517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46003.450827893517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46003.450827893517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46003.450827893517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46003.450827893517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46003.450827893517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46003.450827893517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46003.450827893517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46003.450827893517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46003.450827893517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46003.450827893517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46003.450827893517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46003.450827893517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46003.450827893517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46003.450827893517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46003.450827893517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46003.450827893517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46003.450827893517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46003.450827893517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46003.450827893517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46003.450827893517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46003.450827893517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46003.450827893517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46003.450827893517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46003.450827893517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46003.450827893517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46003.450827893517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46003.450827893517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46003.450827893517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46003.450827893517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46003.450827893517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46003.450827893517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46003.450827893517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46003.450827893517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46003.450827893517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46003.450827893517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46003.450827893517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46003.450827893517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46003.450827893517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46003.450827893517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46003.450827893517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46003.450827893517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46003.450827893517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46003.450827893517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46003.450827893517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46003.450827893517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46003.450827893517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46003.450827893517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46003.450827893517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46003.450827893517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46003.450827893517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46003.450827893517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46003.450827893517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46003.450827893517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46003.450827893517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46003.450827893517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46003.450827893517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46003.450827893517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46003.450827893517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46003.450827893517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46003.450827893517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46003.450827893517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46003.450827893517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46003.450827893517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46003.450827893517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46003.450827893517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46003.450827893517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46003.450827893517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46003.450827893517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46003.450827893517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46003.450827893517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46003.450827893517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46003.450827893517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46003.450827893517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46003.450827893517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46003.450827893517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46003.450827893517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46003.450827893517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46003.450827893517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46003.450827893517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46003.450827893517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46003.450827893517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46003.450827893517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46003.450827893517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46003.450827893517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46003.450827893517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46003.450827893517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46003.450827893517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46003.450827893517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46003.450827893517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46003.450827893517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46003.450827893517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46003.450827893517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46003.450827893517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46003.450827893517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46003.450827893517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46003.450827893517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46003.450827893517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46003.450827893517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46003.450827893517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46003.450827893517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46003.450827893517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46003.450827893517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46003.450827893517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46003.450827893517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46003.450827893517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46003.450827893517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46003.450827893517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46003.450827893517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46003.450827893517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46003.450827893517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46003.450827893517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46003.450827893517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46003.450827893517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46003.450827893517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46003.450827893517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46003.450827893517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46003.450827893517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46003.450827893517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46003.450827893517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46003.450827893517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46003.450827893517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46003.450827893517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46003.450827893517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46003.450827893517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46003.450827893517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46003.450827893517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46003.450827893517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46003.450827893517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46003.450827893517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46003.450827893517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46003.450827893517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46003.450827893517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46003.450827893517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46003.450827893517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46003.450827893517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46003.450827893517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46003.450827893517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46003.450827893517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46003.450827893517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46003.450827893517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46003.450827893517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46003.450827893517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46003.450827893517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46003.450827893517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46003.450827893517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46003.450827893517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46003.450827893517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46003.450827893517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46003.450827893517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46003.450827893517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46003.450827893517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46003.450827893517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46003.450827893517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46003.450827893517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46003.450827893517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46003.450827893517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46003.450827893517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46003.450827893517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46003.450827893517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46003.450827893517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46003.450827893517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46003.450827893517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46003.450827893517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46003.450827893517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46003.450827893517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46003.450827893517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46003.450827893517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46003.450827893517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46003.450827893517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46003.450827893517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46003.450827893517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46003.450827893517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46003.450827893517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46003.450827893517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46003.450827893517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46003.450827893517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46003.450827893517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46003.450827893517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46003.450827893517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46003.450827893517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46003.450827893517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46003.450827893517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46003.450827893517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46003.450827893517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46003.450827893517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46003.450827893517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46003.450827893517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46003.450827893517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46003.450827893517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46003.450827893517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46003.450827893517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46003.450827893517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46003.450827893517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46003.450827893517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46003.450827893517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46003.450827893517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46003.450827893517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46003.450827893517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46003.450827893517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46003.450827893517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46003.450827893517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46003.450827893517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46003.450827893517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46003.450827893517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46003.450827893517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46003.450827893517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46003.450827893517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46003.450827893517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46003.450827893517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46003.450827893517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46003.450827893517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46003.450827893517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46003.450827893517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46003.450827893517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46003.450827893517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46003.450827893517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46003.450827893517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46003.450827893517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46003.450827893517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46003.450827893517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46003.450827893517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46003.450827893517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46003.450827893517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46003.450827893517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46003.450827893517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46003.450827893517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46003.450827893517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46003.450827893517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46003.450827893517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46003.450827893517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46003.450827893517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46003.450827893517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46003.450827893517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46003.450827893517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46003.450827893517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46003.450827893517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46003.450827893517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46003.450827893517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46003.450827893517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46003.450827893517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46003.450827893517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46003.450827893517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46003.450827893517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46003.450827893517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46003.450827893517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46003.450827893517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46003.450827893517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46003.450827893517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46003.450827893517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46003.450827893517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46003.450827893517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46003.450827893517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46003.450827893517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46003.450827893517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46003.450827893517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46003.450827893517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46003.450827893517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46003.450827893517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46003.450827893517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46003.450827893517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46003.450827893517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46003.450827893517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46003.450827893517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46003.450827893517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46003.450827893517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46003.450827893517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46003.450827893517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46003.450827893517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46003.450827893517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46003.450827893517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46003.450827893517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46003.450827893517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46003.450827893517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46003.450827893517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46003.450827893517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46003.450827893517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46003.450827893517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46003.450827893517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46003.450827893517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46003.450827893517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46003.450827893517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46003.450827893517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46003.450827893517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46003.450827893517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46003.450827893517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46003.450827893517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46003.450827893517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46003.450827893517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46003.450827893517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46003.450827893517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46003.450827893517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46003.450827893517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46003.450827893517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46003.450827893517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46003.450827893517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46003.450827893517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46003.450827893517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46003.450827893517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46003.450827893517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46003.450827893517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46003.450827893517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46003.450827893517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46003.450827893517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46003.450827893517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46003.450827893517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46003.450827893517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46003.450827893517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46003.450827893517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46003.450827893517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46003.450827893517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46003.450827893517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46003.450827893517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46003.450827893517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46003.450827893517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46003.450827893517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46003.450827893517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46003.450827893517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46003.450827893517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46003.450827893517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46003.450827893517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46003.450827893517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46003.450827893517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46003.450827893517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46003.450827893517</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46003.450827893517</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2025-12-12T07:50:54Z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