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57" documentId="120_S{2AC9BD13-BADA-5192-A53E-5A8FF88502F6}" xr6:coauthVersionLast="47" xr6:coauthVersionMax="47" xr10:uidLastSave="{992FE331-696C-404B-9710-B29CA8857A0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<sst xmlns="http://schemas.openxmlformats.org/spreadsheetml/2006/main" count="181548" uniqueCount="39152">
  <si>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</si>
  <si>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</si>
  <si>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</si>
  <si>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</si>
  <si>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</si>
  <si>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</si>
  <si>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</si>
  <si>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</si>
  <si>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</si>
  <si>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</si>
  <si>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</si>
  <si>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</si>
  <si>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</si>
  <si>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</si>
  <si>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</si>
  <si>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</si>
  <si>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</si>
  <si>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</si>
  <si>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</si>
  <si>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</si>
  <si>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</si>
  <si>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</si>
  <si>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</si>
  <si>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</si>
  <si>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</si>
  <si>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</si>
  <si>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</si>
  <si>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</si>
  <si>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</si>
  <si>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</si>
  <si>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</si>
  <si>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</si>
  <si>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</si>
  <si>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</si>
  <si>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</si>
  <si>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</si>
  <si>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</si>
  <si>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</si>
  <si>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</si>
  <si>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</si>
  <si>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</si>
  <si>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</si>
  <si>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</si>
  <si>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</si>
  <si>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</si>
  <si>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</si>
  <si>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</si>
  <si>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</si>
  <si>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</si>
  <si>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</si>
  <si>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</si>
  <si>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</si>
  <si>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</si>
  <si>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</si>
  <si>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</si>
  <si>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</si>
  <si>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</si>
  <si>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</si>
  <si>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</si>
  <si>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</si>
  <si>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</si>
  <si>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</si>
  <si>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</si>
  <si>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</si>
  <si>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</si>
  <si>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</si>
  <si>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</si>
  <si>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</si>
  <si>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</si>
  <si>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</si>
  <si>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</si>
  <si>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</si>
  <si>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</si>
  <si>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</si>
  <si>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</si>
  <si>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</si>
  <si>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</si>
  <si>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</si>
  <si>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</si>
  <si>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</si>
  <si>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</si>
  <si>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</si>
  <si>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</si>
  <si>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</si>
  <si>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</si>
  <si>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</si>
  <si>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</si>
  <si>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</si>
  <si>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</si>
  <si>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</si>
  <si>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</si>
  <si>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</si>
  <si>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</si>
  <si>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</si>
  <si>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</si>
  <si>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</si>
  <si>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</si>
  <si>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</si>
  <si>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</si>
  <si>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</si>
  <si>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</si>
  <si>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</si>
  <si>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</si>
  <si>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</si>
  <si>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</si>
  <si>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</si>
  <si>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</si>
  <si>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</si>
  <si>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</si>
  <si>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</si>
  <si>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</si>
  <si>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</si>
  <si>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</si>
  <si>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</si>
  <si>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</si>
  <si>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</si>
  <si>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</si>
  <si>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</si>
  <si>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</si>
  <si>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</si>
  <si>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</si>
  <si>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</si>
  <si>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</si>
  <si>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</si>
  <si>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</si>
  <si>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</si>
  <si>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</si>
  <si>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</si>
  <si>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</si>
  <si>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</si>
  <si>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</si>
  <si>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</si>
  <si>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</si>
  <si>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</si>
  <si>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</si>
  <si>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</si>
  <si>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</si>
  <si>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</si>
  <si>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</si>
  <si>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</si>
  <si>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</si>
  <si>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</si>
  <si>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</si>
  <si>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</si>
  <si>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</si>
  <si>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</si>
  <si>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</si>
  <si>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</si>
  <si>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</si>
  <si>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</si>
  <si>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</si>
  <si>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</si>
  <si>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</si>
  <si>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</si>
  <si>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</si>
  <si>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</si>
  <si>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</si>
  <si>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</si>
  <si>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</si>
  <si>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</si>
  <si>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</si>
  <si>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</si>
  <si>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</si>
  <si>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</si>
  <si>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</si>
  <si>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</si>
  <si>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</si>
  <si>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</si>
  <si>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</si>
  <si>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</si>
  <si>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</si>
  <si>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</si>
  <si>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</si>
  <si>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</si>
  <si>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</si>
  <si>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</si>
  <si>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</si>
  <si>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</si>
  <si>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</si>
  <si>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</si>
  <si>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</si>
  <si>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</si>
  <si>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</si>
  <si>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</si>
  <si>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</si>
  <si>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</si>
  <si>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</si>
  <si>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</si>
  <si>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</si>
  <si>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</si>
  <si>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</si>
  <si>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</si>
  <si>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</si>
  <si>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</si>
  <si>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</si>
  <si>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</si>
  <si>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</si>
  <si>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</si>
  <si>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</si>
  <si>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</si>
  <si>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</si>
  <si>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</si>
  <si>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</si>
  <si>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</si>
  <si>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</si>
  <si>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</si>
  <si>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</si>
  <si>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</si>
  <si>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</si>
  <si>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</si>
  <si>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</si>
  <si>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</si>
  <si>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</si>
  <si>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</si>
  <si>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</si>
  <si>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</si>
  <si>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</si>
  <si>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</si>
  <si>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</si>
  <si>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</si>
  <si>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</si>
  <si>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</si>
  <si>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</si>
  <si>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</si>
  <si>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</si>
  <si>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</si>
  <si>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</si>
  <si>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</si>
  <si>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</si>
  <si>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</si>
  <si>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</si>
  <si>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</si>
  <si>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</si>
  <si>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</si>
  <si>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</si>
  <si>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</si>
  <si>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</si>
  <si>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</si>
  <si>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</si>
  <si>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</si>
  <si>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</si>
  <si>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</si>
  <si>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</si>
  <si>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</si>
  <si>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</si>
  <si>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</si>
  <si>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</si>
  <si>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</si>
  <si>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</si>
  <si>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</si>
  <si>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</si>
  <si>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</si>
  <si>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</si>
  <si>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</si>
  <si>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</si>
  <si>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</si>
  <si>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</si>
  <si>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</si>
  <si>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</si>
  <si>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</si>
  <si>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</si>
  <si>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</si>
  <si>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</si>
  <si>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</si>
  <si>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</si>
  <si>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</si>
  <si>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</si>
  <si>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</si>
  <si>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</si>
  <si>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</si>
  <si>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</si>
  <si>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</si>
  <si>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</si>
  <si>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</si>
  <si>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</si>
  <si>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</si>
  <si>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</si>
  <si>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</si>
  <si>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</si>
  <si>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</si>
  <si>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</si>
  <si>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</si>
  <si>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</si>
  <si>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</si>
  <si>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</si>
  <si>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</si>
  <si>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</si>
  <si>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</si>
  <si>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</si>
  <si>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</si>
  <si>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</si>
  <si>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</si>
  <si>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</si>
  <si>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</si>
  <si>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</si>
  <si>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</si>
  <si>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</si>
  <si>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</si>
  <si>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</si>
  <si>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</si>
  <si>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</si>
  <si>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</si>
  <si>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</si>
  <si>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</si>
  <si>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</si>
  <si>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</si>
  <si>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</si>
  <si>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</si>
  <si>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</si>
  <si>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</si>
  <si>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</si>
  <si>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</si>
  <si>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</si>
  <si>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</si>
  <si>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</si>
  <si>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</si>
  <si>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</si>
  <si>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</si>
  <si>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</si>
  <si>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</si>
  <si>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</si>
  <si>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</si>
  <si>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</si>
  <si>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</si>
  <si>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</si>
  <si>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</si>
  <si>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</si>
  <si>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</si>
  <si>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</si>
  <si>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</si>
  <si>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</si>
  <si>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</si>
  <si>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</si>
  <si>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</si>
  <si>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</si>
  <si>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</si>
  <si>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</si>
  <si>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</si>
  <si>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</si>
  <si>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</si>
  <si>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</si>
  <si>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</si>
  <si>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</si>
  <si>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</si>
  <si>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</si>
  <si>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</si>
  <si>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</si>
  <si>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</si>
  <si>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</si>
  <si>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</si>
  <si>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</si>
  <si>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</si>
  <si>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</si>
  <si>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</si>
  <si>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</si>
  <si>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</si>
  <si>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</si>
  <si>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</si>
  <si>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</si>
  <si>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</si>
  <si>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</si>
  <si>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</si>
  <si>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</si>
  <si>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</si>
  <si>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</si>
  <si>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</si>
  <si>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</si>
  <si>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</si>
  <si>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</si>
  <si>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</si>
  <si>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</si>
  <si>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</si>
  <si>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</si>
  <si>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</si>
  <si>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</si>
  <si>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</si>
  <si>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</si>
  <si>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</si>
  <si>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</si>
  <si>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</si>
  <si>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</si>
  <si>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</si>
  <si>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</si>
  <si>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</si>
  <si>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</si>
  <si>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</si>
  <si>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</si>
  <si>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</si>
  <si>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</si>
  <si>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</si>
  <si>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</si>
  <si>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</si>
  <si>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</si>
  <si>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</si>
  <si>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</si>
  <si>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</si>
  <si>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</si>
  <si>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</si>
  <si>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</si>
  <si>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</si>
  <si>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</si>
  <si>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</si>
  <si>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</si>
  <si>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</si>
  <si>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</si>
  <si>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</si>
  <si>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</si>
  <si>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</si>
  <si>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</si>
  <si>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</si>
  <si>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</si>
  <si>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</si>
  <si>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</si>
  <si>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</si>
  <si>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</si>
  <si>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</si>
  <si>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</si>
  <si>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</si>
  <si>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</si>
  <si>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</si>
  <si>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</si>
  <si>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</si>
  <si>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</si>
  <si>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</si>
  <si>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</si>
  <si>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</si>
  <si>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</si>
  <si>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</si>
  <si>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</si>
  <si>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</si>
  <si>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</si>
  <si>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</si>
  <si>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</si>
  <si>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</si>
  <si>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</si>
  <si>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</si>
  <si>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</si>
  <si>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</si>
  <si>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</si>
  <si>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</si>
  <si>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</si>
  <si>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</si>
  <si>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</si>
  <si>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</si>
  <si>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</si>
  <si>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</si>
  <si>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</si>
  <si>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</si>
  <si>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</si>
  <si>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</si>
  <si>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</si>
  <si>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</si>
  <si>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</si>
  <si>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</si>
  <si>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</si>
  <si>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</si>
  <si>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</si>
  <si>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</si>
  <si>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</si>
  <si>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</si>
  <si>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</si>
  <si>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</si>
  <si>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</si>
  <si>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</si>
  <si>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</si>
  <si>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</si>
  <si>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</si>
  <si>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</si>
  <si>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</si>
  <si>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</si>
  <si>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</si>
  <si>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</si>
  <si>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</si>
  <si>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</si>
  <si>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</si>
  <si>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</si>
  <si>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</si>
  <si>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</si>
  <si>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</si>
  <si>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</si>
  <si>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</si>
  <si>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</si>
  <si>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</si>
  <si>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</si>
  <si>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</si>
  <si>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</si>
  <si>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</si>
  <si>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</si>
  <si>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</si>
  <si>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</si>
  <si>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</si>
  <si>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</si>
  <si>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</si>
  <si>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</si>
  <si>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</si>
  <si>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</si>
  <si>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</si>
  <si>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</si>
  <si>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</si>
  <si>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</si>
  <si>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</si>
  <si>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</si>
  <si>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</si>
  <si>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</si>
  <si>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</si>
  <si>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</si>
  <si>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</si>
  <si>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</si>
  <si>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</si>
  <si>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</si>
  <si>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</si>
  <si>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</si>
  <si>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</si>
  <si>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</si>
  <si>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</si>
  <si>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</si>
  <si>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</si>
  <si>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</si>
  <si>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</si>
  <si>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</si>
  <si>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</si>
  <si>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</si>
  <si>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</si>
  <si>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</si>
  <si>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</si>
  <si>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</si>
  <si>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</si>
  <si>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</si>
  <si>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</si>
  <si>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</si>
  <si>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</si>
  <si>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</si>
  <si>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</si>
  <si>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</si>
  <si>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</si>
  <si>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</si>
  <si>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</si>
  <si>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</si>
  <si>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</si>
  <si>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</si>
  <si>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</si>
  <si>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</si>
  <si>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</si>
  <si>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</si>
  <si>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</si>
  <si>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</si>
  <si>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</si>
  <si>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</si>
  <si>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</si>
  <si>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</si>
  <si>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</si>
  <si>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</si>
  <si>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</si>
  <si>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</si>
  <si>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</si>
  <si>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</si>
  <si>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</si>
  <si>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</si>
  <si>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</si>
  <si>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</si>
  <si>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</si>
  <si>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</si>
  <si>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</si>
  <si>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</si>
  <si>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</si>
  <si>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</si>
  <si>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</si>
  <si>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</si>
  <si>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</si>
  <si>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</si>
  <si>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</si>
  <si>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</si>
  <si>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</si>
  <si>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</si>
  <si>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</si>
  <si>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</si>
  <si>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</si>
  <si>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</si>
  <si>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</si>
  <si>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</si>
  <si>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</si>
  <si>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</si>
  <si>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</si>
  <si>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</si>
  <si>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</si>
  <si>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</si>
  <si>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</si>
  <si>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</si>
  <si>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</si>
  <si>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</si>
  <si>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</si>
  <si>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</si>
  <si>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</si>
  <si>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</si>
  <si>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</si>
  <si>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</si>
  <si>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</si>
  <si>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</si>
  <si>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</si>
  <si>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</si>
  <si>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</si>
  <si>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</si>
  <si>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</si>
  <si>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</si>
  <si>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</si>
  <si>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</si>
  <si>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</si>
  <si>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</si>
  <si>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</si>
  <si>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</si>
  <si>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</si>
  <si>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</si>
  <si>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</si>
  <si>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</si>
  <si>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</si>
  <si>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</si>
  <si>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</si>
  <si>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</si>
  <si>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</si>
  <si>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</si>
  <si>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</si>
  <si>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</si>
  <si>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</si>
  <si>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</si>
  <si>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</si>
  <si>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</si>
  <si>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</si>
  <si>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</si>
  <si>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</si>
  <si>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</si>
  <si>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</si>
  <si>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</si>
  <si>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</si>
  <si>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</si>
  <si>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</si>
  <si>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</si>
  <si>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</si>
  <si>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</si>
  <si>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</si>
  <si>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</si>
  <si>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</si>
  <si>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</si>
  <si>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</si>
  <si>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</si>
  <si>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</si>
  <si>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</si>
  <si>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</si>
  <si>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</si>
  <si>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</si>
  <si>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</si>
  <si>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</si>
  <si>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</si>
  <si>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</si>
  <si>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</si>
  <si>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</si>
  <si>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</si>
  <si>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</si>
  <si>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</si>
  <si>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</si>
  <si>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</si>
  <si>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</si>
  <si>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</si>
  <si>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</si>
  <si>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</si>
  <si>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</si>
  <si>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</si>
  <si>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</si>
  <si>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</si>
  <si>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</si>
  <si>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</si>
  <si>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</si>
  <si>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</si>
  <si>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</si>
  <si>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</si>
  <si>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</si>
  <si>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</si>
  <si>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</si>
  <si>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</si>
  <si>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</si>
  <si>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</si>
  <si>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</si>
  <si>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</si>
  <si>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</si>
  <si>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</si>
  <si>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</si>
  <si>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</si>
  <si>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</si>
  <si>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</si>
  <si>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</si>
  <si>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</si>
  <si>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</si>
  <si>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</si>
  <si>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</si>
  <si>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</si>
  <si>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</si>
  <si>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</si>
  <si>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</si>
  <si>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</si>
  <si>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</si>
  <si>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</si>
  <si>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</si>
  <si>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</si>
  <si>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</si>
  <si>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</si>
  <si>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</si>
  <si>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</si>
  <si>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</si>
  <si>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</si>
  <si>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</si>
  <si>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</si>
  <si>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</si>
  <si>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</si>
  <si>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</si>
  <si>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</si>
  <si>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</si>
  <si>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</si>
  <si>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</si>
  <si>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</si>
  <si>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</si>
  <si>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</si>
  <si>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</si>
  <si>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</si>
  <si>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</si>
  <si>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</si>
  <si>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</si>
  <si>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</si>
  <si>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</si>
  <si>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</si>
  <si>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</si>
  <si>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</si>
  <si>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</si>
  <si>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</si>
  <si>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</si>
  <si>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</si>
  <si>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</si>
  <si>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</si>
  <si>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</si>
  <si>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</si>
  <si>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</si>
  <si>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</si>
  <si>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</si>
  <si>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</si>
  <si>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</si>
  <si>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</si>
  <si>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</si>
  <si>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</si>
  <si>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</si>
  <si>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</si>
  <si>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</si>
  <si>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</si>
  <si>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</si>
  <si>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</si>
  <si>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</si>
  <si>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</si>
  <si>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</si>
  <si>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</si>
  <si>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</si>
  <si>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</si>
  <si>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</si>
  <si>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</si>
  <si>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</si>
  <si>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</si>
  <si>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</si>
  <si>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</si>
  <si>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</si>
  <si>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</si>
  <si>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</si>
  <si>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</si>
  <si>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</si>
  <si>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</si>
  <si>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</si>
  <si>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</si>
  <si>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</si>
  <si>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</si>
  <si>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</si>
  <si>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</si>
  <si>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</si>
  <si>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</si>
  <si>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</si>
  <si>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</si>
  <si>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</si>
  <si>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</si>
  <si>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</si>
  <si>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</si>
  <si>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</si>
  <si>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</si>
  <si>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</si>
  <si>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</si>
  <si>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</si>
  <si>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</si>
  <si>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</si>
  <si>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</si>
  <si>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</si>
  <si>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</si>
  <si>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</si>
  <si>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</si>
  <si>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</si>
  <si>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</si>
  <si>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</si>
  <si>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</si>
  <si>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</si>
  <si>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</si>
  <si>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</si>
  <si>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</si>
  <si>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</si>
  <si>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</si>
  <si>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</si>
  <si>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</si>
  <si>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</si>
  <si>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</si>
  <si>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</si>
  <si>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</si>
  <si>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</si>
  <si>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</si>
  <si>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</si>
  <si>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</si>
  <si>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</si>
  <si>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</si>
  <si>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</si>
  <si>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</si>
  <si>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</si>
  <si>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</si>
  <si>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</si>
  <si>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</si>
  <si>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</si>
  <si>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</si>
  <si>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</si>
  <si>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</si>
  <si>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</si>
  <si>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</si>
  <si>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</si>
  <si>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</si>
  <si>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</si>
  <si>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</si>
  <si>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</si>
  <si>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</si>
  <si>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</si>
  <si>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</si>
  <si>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</si>
  <si>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</si>
  <si>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</si>
  <si>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</si>
  <si>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</si>
  <si>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</si>
  <si>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</si>
  <si>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</si>
  <si>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</si>
  <si>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</si>
  <si>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</si>
  <si>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</si>
  <si>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</si>
  <si>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</si>
  <si>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</si>
  <si>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</si>
  <si>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</si>
  <si>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</si>
  <si>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</si>
  <si>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</si>
  <si>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</si>
  <si>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</si>
  <si>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</si>
  <si>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</si>
  <si>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</si>
  <si>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</si>
  <si>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</si>
  <si>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</si>
  <si>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</si>
  <si>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</si>
  <si>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</si>
  <si>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</si>
  <si>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</si>
  <si>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</si>
  <si>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</si>
  <si>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</si>
  <si>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</si>
  <si>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</si>
  <si>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</si>
  <si>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</si>
  <si>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</si>
  <si>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</si>
  <si>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</si>
  <si>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</si>
  <si>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</si>
  <si>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</si>
  <si>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</si>
  <si>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</si>
  <si>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</si>
  <si>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</si>
  <si>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</si>
  <si>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</si>
  <si>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</si>
  <si>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</si>
  <si>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</si>
  <si>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</si>
  <si>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</si>
  <si>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</si>
  <si>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</si>
  <si>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</si>
  <si>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</si>
  <si>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</si>
  <si>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</si>
  <si>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</si>
  <si>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</si>
  <si>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</si>
  <si>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</si>
  <si>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</si>
  <si>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</si>
  <si>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</si>
  <si>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</si>
  <si>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</si>
  <si>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</si>
  <si>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</si>
  <si>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</si>
  <si>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</si>
  <si>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</si>
  <si>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</si>
  <si>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</si>
  <si>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</si>
  <si>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</si>
  <si>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</si>
  <si>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</si>
  <si>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</si>
  <si>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</si>
  <si>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</si>
  <si>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</si>
  <si>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</si>
  <si>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</si>
  <si>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</si>
  <si>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</si>
  <si>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</si>
  <si>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</si>
  <si>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</si>
  <si>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</si>
  <si>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</si>
  <si>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</si>
  <si>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</si>
  <si>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</si>
  <si>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</si>
  <si>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</si>
  <si>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</si>
  <si>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</si>
  <si>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</si>
  <si>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</si>
  <si>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</si>
  <si>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</si>
  <si>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</si>
  <si>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</si>
  <si>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</si>
  <si>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</si>
  <si>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</si>
  <si>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</si>
  <si>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</si>
  <si>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</si>
  <si>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</si>
  <si>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</si>
  <si>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</si>
  <si>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</si>
  <si>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</si>
  <si>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</si>
  <si>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</si>
  <si>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</si>
  <si>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</si>
  <si>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</si>
  <si>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</si>
  <si>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</si>
  <si>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</si>
  <si>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</si>
  <si>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</si>
  <si>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</si>
  <si>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</si>
  <si>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</si>
  <si>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</si>
  <si>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</si>
  <si>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</si>
  <si>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</si>
  <si>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</si>
  <si>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</si>
  <si>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</si>
  <si>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</si>
  <si>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</si>
  <si>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</si>
  <si>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</si>
  <si>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</si>
  <si>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</si>
  <si>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</si>
  <si>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</si>
  <si>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</si>
  <si>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</si>
  <si>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</si>
  <si>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</si>
  <si>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</si>
  <si>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</si>
  <si>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</si>
  <si>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</si>
  <si>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</si>
  <si>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</si>
  <si>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</si>
  <si>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</si>
  <si>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</si>
  <si>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</si>
  <si>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</si>
  <si>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</si>
  <si>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</si>
  <si>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</si>
  <si>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</si>
  <si>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</si>
  <si>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</si>
  <si>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</si>
  <si>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</si>
  <si>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</si>
  <si>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</si>
  <si>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</si>
  <si>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</si>
  <si>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</si>
  <si>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</si>
  <si>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</si>
  <si>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</si>
  <si>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</si>
  <si>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</si>
  <si>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</si>
  <si>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</si>
  <si>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</si>
  <si>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</si>
  <si>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</si>
  <si>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</si>
  <si>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</si>
  <si>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</si>
  <si>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</si>
  <si>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</si>
  <si>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</si>
  <si>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</si>
  <si>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</si>
  <si>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</si>
  <si>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</si>
  <si>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</si>
  <si>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</si>
  <si>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</si>
  <si>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</si>
  <si>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</si>
  <si>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</si>
  <si>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</si>
  <si>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</si>
  <si>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</si>
  <si>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</si>
  <si>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</si>
  <si>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</si>
  <si>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</si>
  <si>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</si>
  <si>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</si>
  <si>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</si>
  <si>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</si>
  <si>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</si>
  <si>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</si>
  <si>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</si>
  <si>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</si>
  <si>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</si>
  <si>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</si>
  <si>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</si>
  <si>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</si>
  <si>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</si>
  <si>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</si>
  <si>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</si>
  <si>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</si>
  <si>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</si>
  <si>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</si>
  <si>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</si>
  <si>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</si>
  <si>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</si>
  <si>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</si>
  <si>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</si>
  <si>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</si>
  <si>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</si>
  <si>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</si>
  <si>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</si>
  <si>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</si>
  <si>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</si>
  <si>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</si>
  <si>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</si>
  <si>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</si>
  <si>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</si>
  <si>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</si>
  <si>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</si>
  <si>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</si>
  <si>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</si>
  <si>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</si>
  <si>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</si>
  <si>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</si>
  <si>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</si>
  <si>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</si>
  <si>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</si>
  <si>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</si>
  <si>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</si>
  <si>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</si>
  <si>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</si>
  <si>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</si>
  <si>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</si>
  <si>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</si>
  <si>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</si>
  <si>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</si>
  <si>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</si>
  <si>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</si>
  <si>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</si>
  <si>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</si>
  <si>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</si>
  <si>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</si>
  <si>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</si>
  <si>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</si>
  <si>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</si>
  <si>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</si>
  <si>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</si>
  <si>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</si>
  <si>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</si>
  <si>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</si>
  <si>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</si>
  <si>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</si>
  <si>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</si>
  <si>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</si>
  <si>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</si>
  <si>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</si>
  <si>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</si>
  <si>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</si>
  <si>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</si>
  <si>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</si>
  <si>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</si>
  <si>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</si>
  <si>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</si>
  <si>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</si>
  <si>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</si>
  <si>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</si>
  <si>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</si>
  <si>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</si>
  <si>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</si>
  <si>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</si>
  <si>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</si>
  <si>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</si>
  <si>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</si>
  <si>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</si>
  <si>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</si>
  <si>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</si>
  <si>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</si>
  <si>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</si>
  <si>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</si>
  <si>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</si>
  <si>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</si>
  <si>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</si>
  <si>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</si>
  <si>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</si>
  <si>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</si>
  <si>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</si>
  <si>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</si>
  <si>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</si>
  <si>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</si>
  <si>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</si>
  <si>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</si>
  <si>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</si>
  <si>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</si>
  <si>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</si>
  <si>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</si>
  <si>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</si>
  <si>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</si>
  <si>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</si>
  <si>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</si>
  <si>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</si>
  <si>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</si>
  <si>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</si>
  <si>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</si>
  <si>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</si>
  <si>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</si>
  <si>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</si>
  <si>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</si>
  <si>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</si>
  <si>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</si>
  <si>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</si>
  <si>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</si>
  <si>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</si>
  <si>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</si>
  <si>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</si>
  <si>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</si>
  <si>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</si>
  <si>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</si>
  <si>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</si>
  <si>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</si>
  <si>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</si>
  <si>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</si>
  <si>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</si>
  <si>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</si>
  <si>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</si>
  <si>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</si>
  <si>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</si>
  <si>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</si>
  <si>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</si>
  <si>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</si>
  <si>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</si>
  <si>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</si>
  <si>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</si>
  <si>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</si>
  <si>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</si>
  <si>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</si>
  <si>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</si>
  <si>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</si>
  <si>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</si>
  <si>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</si>
  <si>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</si>
  <si>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</si>
  <si>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</si>
  <si>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</si>
  <si>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</si>
  <si>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</si>
  <si>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</si>
  <si>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</si>
  <si>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</si>
  <si>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</si>
  <si>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</si>
  <si>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</si>
  <si>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</si>
  <si>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</si>
  <si>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</si>
  <si>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</si>
  <si>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</si>
  <si>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</si>
  <si>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</si>
  <si>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</si>
  <si>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</si>
  <si>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</si>
  <si>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</si>
  <si>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</si>
  <si>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</si>
  <si>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</si>
  <si>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</si>
  <si>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</si>
  <si>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</si>
  <si>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</si>
  <si>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</si>
  <si>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</si>
  <si>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</si>
  <si>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</si>
  <si>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</si>
  <si>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</si>
  <si>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</si>
  <si>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</si>
  <si>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</si>
  <si>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</si>
  <si>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</si>
  <si>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</si>
  <si>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</si>
  <si>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</si>
  <si>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</si>
  <si>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</si>
  <si>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</si>
  <si>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</si>
  <si>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</si>
  <si>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</si>
  <si>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</si>
  <si>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</si>
  <si>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</si>
  <si>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</si>
  <si>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</si>
  <si>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</si>
  <si>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</si>
  <si>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</si>
  <si>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</si>
  <si>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</si>
  <si>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</si>
  <si>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</si>
  <si>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</si>
  <si>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</si>
  <si>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</si>
  <si>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</si>
  <si>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</si>
  <si>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</si>
  <si>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</si>
  <si>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</si>
  <si>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</si>
  <si>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</si>
  <si>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</si>
  <si>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</si>
  <si>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</si>
  <si>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</si>
  <si>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</si>
  <si>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</si>
  <si>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</si>
  <si>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</si>
  <si>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</si>
  <si>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</si>
  <si>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</si>
  <si>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</si>
  <si>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</si>
  <si>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</si>
  <si>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</si>
  <si>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</si>
  <si>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</si>
  <si>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</si>
  <si>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</si>
  <si>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</si>
  <si>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</si>
  <si>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</si>
  <si>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</si>
  <si>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</si>
  <si>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</si>
  <si>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</si>
  <si>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</si>
  <si>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</si>
  <si>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</si>
  <si>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</si>
  <si>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</si>
  <si>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</si>
  <si>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</si>
  <si>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</si>
  <si>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</si>
  <si>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</si>
  <si>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</si>
  <si>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</si>
  <si>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</si>
  <si>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</si>
  <si>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</si>
  <si>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</si>
  <si>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</si>
  <si>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</si>
  <si>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</si>
  <si>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</si>
  <si>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</si>
  <si>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</si>
  <si>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</si>
  <si>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</si>
  <si>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</si>
  <si>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</si>
  <si>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</si>
  <si>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</si>
  <si>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</si>
  <si>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</si>
  <si>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</si>
  <si>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</si>
  <si>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</si>
  <si>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</si>
  <si>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</si>
  <si>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</si>
  <si>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</si>
  <si>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</si>
  <si>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</si>
  <si>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</si>
  <si>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</si>
  <si>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</si>
  <si>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</si>
  <si>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</si>
  <si>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</si>
  <si>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</si>
  <si>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</si>
  <si>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</si>
  <si>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</si>
  <si>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</si>
  <si>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</si>
  <si>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</si>
  <si>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</si>
  <si>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</si>
  <si>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</si>
  <si>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</si>
  <si>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</si>
  <si>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</si>
  <si>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</si>
  <si>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</si>
  <si>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</si>
  <si>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</si>
  <si>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</si>
  <si>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</si>
  <si>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</si>
  <si>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</si>
  <si>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</si>
  <si>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</si>
  <si>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</si>
  <si>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</si>
  <si>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</si>
  <si>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</si>
  <si>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</si>
  <si>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</si>
  <si>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</si>
  <si>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</si>
  <si>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</si>
  <si>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</si>
  <si>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</si>
  <si>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</si>
  <si>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</si>
  <si>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</si>
  <si>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</si>
  <si>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</si>
  <si>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</si>
  <si>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</si>
  <si>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</si>
  <si>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</si>
  <si>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</si>
  <si>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</si>
  <si>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</si>
  <si>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</si>
  <si>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</si>
  <si>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</si>
  <si>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</si>
  <si>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</si>
  <si>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</si>
  <si>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</si>
  <si>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</si>
  <si>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</si>
  <si>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</si>
  <si>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</si>
  <si>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</si>
  <si>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</si>
  <si>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</si>
  <si>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</si>
  <si>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</si>
  <si>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</si>
  <si>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</si>
  <si>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</si>
  <si>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</si>
  <si>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</si>
  <si>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</si>
  <si>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</si>
  <si>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</si>
  <si>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</si>
  <si>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</si>
  <si>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</si>
  <si>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</si>
  <si>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</si>
  <si>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</si>
  <si>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</si>
  <si>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</si>
  <si>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</si>
  <si>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</si>
  <si>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</si>
  <si>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</si>
  <si>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</si>
  <si>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</si>
  <si>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</si>
  <si>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</si>
  <si>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</si>
  <si>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</si>
  <si>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</si>
  <si>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</si>
  <si>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</si>
  <si>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</si>
  <si>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</si>
  <si>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</si>
  <si>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</si>
  <si>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</si>
  <si>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</si>
  <si>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</si>
  <si>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</si>
  <si>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</si>
  <si>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</si>
  <si>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</si>
  <si>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</si>
  <si>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</si>
  <si>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</si>
  <si>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</si>
  <si>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</si>
  <si>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</si>
  <si>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</si>
  <si>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</si>
  <si>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</si>
  <si>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</si>
  <si>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</si>
  <si>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</si>
  <si>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</si>
  <si>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</si>
  <si>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</si>
  <si>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</si>
  <si>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</si>
  <si>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</si>
  <si>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</si>
  <si>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</si>
  <si>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</si>
  <si>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</si>
  <si>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</si>
  <si>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</si>
  <si>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</si>
  <si>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</si>
  <si>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</si>
  <si>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</si>
  <si>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</si>
  <si>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</si>
  <si>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</si>
  <si>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</si>
  <si>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</si>
  <si>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</si>
  <si>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</si>
  <si>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</si>
  <si>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</si>
  <si>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</si>
  <si>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</si>
  <si>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</si>
  <si>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</si>
  <si>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</si>
  <si>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</si>
  <si>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</si>
  <si>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</si>
  <si>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</si>
  <si>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</si>
  <si>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</si>
  <si>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</si>
  <si>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</si>
  <si>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</si>
  <si>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</si>
  <si>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</si>
  <si>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</si>
  <si>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</si>
  <si>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</si>
  <si>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</si>
  <si>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</si>
  <si>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</si>
  <si>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</si>
  <si>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</si>
  <si>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</si>
  <si>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</si>
  <si>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</si>
  <si>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</si>
  <si>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</si>
  <si>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</si>
  <si>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</si>
  <si>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</si>
  <si>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</si>
  <si>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</si>
  <si>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</si>
  <si>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</si>
  <si>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</si>
  <si>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</si>
  <si>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</si>
  <si>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</si>
  <si>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</si>
  <si>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</si>
  <si>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</si>
  <si>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</si>
  <si>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</si>
  <si>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</si>
  <si>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</si>
  <si>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</si>
  <si>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</si>
  <si>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</si>
  <si>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</si>
  <si>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</si>
  <si>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</si>
  <si>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</si>
  <si>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</si>
  <si>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</si>
  <si>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</si>
  <si>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</si>
  <si>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</si>
  <si>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</si>
  <si>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</si>
  <si>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</si>
  <si>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</si>
  <si>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</si>
  <si>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</si>
  <si>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</si>
  <si>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</si>
  <si>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</si>
  <si>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</si>
  <si>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</si>
  <si>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</si>
  <si>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</si>
  <si>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</si>
  <si>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</si>
  <si>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</si>
  <si>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</si>
  <si>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</si>
  <si>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</si>
  <si>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</si>
  <si>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</si>
  <si>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</si>
  <si>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</si>
  <si>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</si>
  <si>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</si>
  <si>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</si>
  <si>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</si>
  <si>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</si>
  <si>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</si>
  <si>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</si>
  <si>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</si>
  <si>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</si>
  <si>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</si>
  <si>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</si>
  <si>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</si>
  <si>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</si>
  <si>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</si>
  <si>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</si>
  <si>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</si>
  <si>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</si>
  <si>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</si>
  <si>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</si>
  <si>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</si>
  <si>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</si>
  <si>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</si>
  <si>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</si>
  <si>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</si>
  <si>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</si>
  <si>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</si>
  <si>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</si>
  <si>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</si>
  <si>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</si>
  <si>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</si>
  <si>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</si>
  <si>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</si>
  <si>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</si>
  <si>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</si>
  <si>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</si>
  <si>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</si>
  <si>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</si>
  <si>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</si>
  <si>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</si>
  <si>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</si>
  <si>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</si>
  <si>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</si>
  <si>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</si>
  <si>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</si>
  <si>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</si>
  <si>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</si>
  <si>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</si>
  <si>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</si>
  <si>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</si>
  <si>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</si>
  <si>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</si>
  <si>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</si>
  <si>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</si>
  <si>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</si>
  <si>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</si>
  <si>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</si>
  <si>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</si>
  <si>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</si>
  <si>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</si>
  <si>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</si>
  <si>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</si>
  <si>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</si>
  <si>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</si>
  <si>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</si>
  <si>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</si>
  <si>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</si>
  <si>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</si>
  <si>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</si>
  <si>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</si>
  <si>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</si>
  <si>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</si>
  <si>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</si>
  <si>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</si>
  <si>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</si>
  <si>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</si>
  <si>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</si>
  <si>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</si>
  <si>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</si>
  <si>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</si>
  <si>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</si>
  <si>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</si>
  <si>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</si>
  <si>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</si>
  <si>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</si>
  <si>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</si>
  <si>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</si>
  <si>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</si>
  <si>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</si>
  <si>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</si>
  <si>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</si>
  <si>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</si>
  <si>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</si>
  <si>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</si>
  <si>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</si>
  <si>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</si>
  <si>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</si>
  <si>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</si>
  <si>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</si>
  <si>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</si>
  <si>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</si>
  <si>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</si>
  <si>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</si>
  <si>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</si>
  <si>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</si>
  <si>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</si>
  <si>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</si>
  <si>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</si>
  <si>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</si>
  <si>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</si>
  <si>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</si>
  <si>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</si>
  <si>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</si>
  <si>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</si>
  <si>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</si>
  <si>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</si>
  <si>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</si>
  <si>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</si>
  <si>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</si>
  <si>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</si>
  <si>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</si>
  <si>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</si>
  <si>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</si>
  <si>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</si>
  <si>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</si>
  <si>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</si>
  <si>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</si>
  <si>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</si>
  <si>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</si>
  <si>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</si>
  <si>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</si>
  <si>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</si>
  <si>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</si>
  <si>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</si>
  <si>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</si>
  <si>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</si>
  <si>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</si>
  <si>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</si>
  <si>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</si>
  <si>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</si>
  <si>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</si>
  <si>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</si>
  <si>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</si>
  <si>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</si>
  <si>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</si>
  <si>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</si>
  <si>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</si>
  <si>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</si>
  <si>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</si>
  <si>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</si>
  <si>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</si>
  <si>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</si>
  <si>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</si>
  <si>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</si>
  <si>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</si>
  <si>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</si>
  <si>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</si>
  <si>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</si>
  <si>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</si>
  <si>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</si>
  <si>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</si>
  <si>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</si>
  <si>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</si>
  <si>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</si>
  <si>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</si>
  <si>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</si>
  <si>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</si>
  <si>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</si>
  <si>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</si>
  <si>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</si>
  <si>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</si>
  <si>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</si>
  <si>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</si>
  <si>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</si>
  <si>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</si>
  <si>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</si>
  <si>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</si>
  <si>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</si>
  <si>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</si>
  <si>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</si>
  <si>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</si>
  <si>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</si>
  <si>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</si>
  <si>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</si>
  <si>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</si>
  <si>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</si>
  <si>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</si>
  <si>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</si>
  <si>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</si>
  <si>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</si>
  <si>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</si>
  <si>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</si>
  <si>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</si>
  <si>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</si>
  <si>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</si>
  <si>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</si>
  <si>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</si>
  <si>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</si>
  <si>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</si>
  <si>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</si>
  <si>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</si>
  <si>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</si>
  <si>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</si>
  <si>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</si>
  <si>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</si>
  <si>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</si>
  <si>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</si>
  <si>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</si>
  <si>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</si>
  <si>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</si>
  <si>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</si>
  <si>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</si>
  <si>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</si>
  <si>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</si>
  <si>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</si>
  <si>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</si>
  <si>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</si>
  <si>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</si>
  <si>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</si>
  <si>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</si>
  <si>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</si>
  <si>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</si>
  <si>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</si>
  <si>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</si>
  <si>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</si>
  <si>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</si>
  <si>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</si>
  <si>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</si>
  <si>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</si>
  <si>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</si>
  <si>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</si>
  <si>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</si>
  <si>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</si>
  <si>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</si>
  <si>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</si>
  <si>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</si>
  <si>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</si>
  <si>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</si>
  <si>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</si>
  <si>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</si>
  <si>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</si>
  <si>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</si>
  <si>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</si>
  <si>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</si>
  <si>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</si>
  <si>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</si>
  <si>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</si>
  <si>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</si>
  <si>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</si>
  <si>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</si>
  <si>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</si>
  <si>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</si>
  <si>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</si>
  <si>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</si>
  <si>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</si>
  <si>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</si>
  <si>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</si>
  <si>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</si>
  <si>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</si>
  <si>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</si>
  <si>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</si>
  <si>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</si>
  <si>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</si>
  <si>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</si>
  <si>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</si>
  <si>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</si>
  <si>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</si>
  <si>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</si>
  <si>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</si>
  <si>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</si>
  <si>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</si>
  <si>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</si>
  <si>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</si>
  <si>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</si>
  <si>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</si>
  <si>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</si>
  <si>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</si>
  <si>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</si>
  <si>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</si>
  <si>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</si>
  <si>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</si>
  <si>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</si>
  <si>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</si>
  <si>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</si>
  <si>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</si>
  <si>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</si>
  <si>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</si>
  <si>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</si>
  <si>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</si>
  <si>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</si>
  <si>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</si>
  <si>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</si>
  <si>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</si>
  <si>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</si>
  <si>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</si>
  <si>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</si>
  <si>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</si>
  <si>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</si>
  <si>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</si>
  <si>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</si>
  <si>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</si>
  <si>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</si>
  <si>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</si>
  <si>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</si>
  <si>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</si>
  <si>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</si>
  <si>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</si>
  <si>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</si>
  <si>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</si>
  <si>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</si>
  <si>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</si>
  <si>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</si>
  <si>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</si>
  <si>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</si>
  <si>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</si>
  <si>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</si>
  <si>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</si>
  <si>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</si>
  <si>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</si>
  <si>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</si>
  <si>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</si>
  <si>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</si>
  <si>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</si>
  <si>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</si>
  <si>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</si>
  <si>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</si>
  <si>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</si>
  <si>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</si>
  <si>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</si>
  <si>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</si>
  <si>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</si>
  <si>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</si>
  <si>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</si>
  <si>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</si>
  <si>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</si>
  <si>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</si>
  <si>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</si>
  <si>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</si>
  <si>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</si>
  <si>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</si>
  <si>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</si>
  <si>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</si>
  <si>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</si>
  <si>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</si>
  <si>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</si>
  <si>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</si>
  <si>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</si>
  <si>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</si>
  <si>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</si>
  <si>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</si>
  <si>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</si>
  <si>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</si>
  <si>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</si>
  <si>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</si>
  <si>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</si>
  <si>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</si>
  <si>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</si>
  <si>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</si>
  <si>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</si>
  <si>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</si>
  <si>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</si>
  <si>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</si>
  <si>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</si>
  <si>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</si>
  <si>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</si>
  <si>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</si>
  <si>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</si>
  <si>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</si>
  <si>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</si>
  <si>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</si>
  <si>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</si>
  <si>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</si>
  <si>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</si>
  <si>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</si>
  <si>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</si>
  <si>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</si>
  <si>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</si>
  <si>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</si>
  <si>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</si>
  <si>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</si>
  <si>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</si>
  <si>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</si>
  <si>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</si>
  <si>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</si>
  <si>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</si>
  <si>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</si>
  <si>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</si>
  <si>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</si>
  <si>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</si>
  <si>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</si>
  <si>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</si>
  <si>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</si>
  <si>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</si>
  <si>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</si>
  <si>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</si>
  <si>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</si>
  <si>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</si>
  <si>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</si>
  <si>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</si>
  <si>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</si>
  <si>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</si>
  <si>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</si>
  <si>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</si>
  <si>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</si>
  <si>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</si>
  <si>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</si>
  <si>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</si>
  <si>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</si>
  <si>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</si>
  <si>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</si>
  <si>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</si>
  <si>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</si>
  <si>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</si>
  <si>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</si>
  <si>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</si>
  <si>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</si>
  <si>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</si>
  <si>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</si>
  <si>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</si>
  <si>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</si>
  <si>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</si>
  <si>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</si>
  <si>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</si>
  <si>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</si>
  <si>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</si>
  <si>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</si>
  <si>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</si>
  <si>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</si>
  <si>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</si>
  <si>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</si>
  <si>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</si>
  <si>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</si>
  <si>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</si>
  <si>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</si>
  <si>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</si>
  <si>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</si>
  <si>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</si>
  <si>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</si>
  <si>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</si>
  <si>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</si>
  <si>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</si>
  <si>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</si>
  <si>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</si>
  <si>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</si>
  <si>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</si>
  <si>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</si>
  <si>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</si>
  <si>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</si>
  <si>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</si>
  <si>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</si>
  <si>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</si>
  <si>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</si>
  <si>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</si>
  <si>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</si>
  <si>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</si>
  <si>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</si>
  <si>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</si>
  <si>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</si>
  <si>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</si>
  <si>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</si>
  <si>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</si>
  <si>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</si>
  <si>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</si>
  <si>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</si>
  <si>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</si>
  <si>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</si>
  <si>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</si>
  <si>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</si>
  <si>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</si>
  <si>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</si>
  <si>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</si>
  <si>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</si>
  <si>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</si>
  <si>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</si>
  <si>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</si>
  <si>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</si>
  <si>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</si>
  <si>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</si>
  <si>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</si>
  <si>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</si>
  <si>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</si>
  <si>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</si>
  <si>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</si>
  <si>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</si>
  <si>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</si>
  <si>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</si>
  <si>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</si>
  <si>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</si>
  <si>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</si>
  <si>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</si>
  <si>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</si>
  <si>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</si>
  <si>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</si>
  <si>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</si>
  <si>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</si>
  <si>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</si>
  <si>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</si>
  <si>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</si>
  <si>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</si>
  <si>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</si>
  <si>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</si>
  <si>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</si>
  <si>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</si>
  <si>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</si>
  <si>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</si>
  <si>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</si>
  <si>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</si>
  <si>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</si>
  <si>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</si>
  <si>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</si>
  <si>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</si>
  <si>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</si>
  <si>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</si>
  <si>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</si>
  <si>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</si>
  <si>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</si>
  <si>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</si>
  <si>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</si>
  <si>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</si>
  <si>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</si>
  <si>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</si>
  <si>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</si>
  <si>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</si>
  <si>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</si>
  <si>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</si>
  <si>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</si>
  <si>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</si>
  <si>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</si>
  <si>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</si>
  <si>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</si>
  <si>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</si>
  <si>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</si>
  <si>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</si>
  <si>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</si>
  <si>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</si>
  <si>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</si>
  <si>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</si>
  <si>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</si>
  <si>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</si>
  <si>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</si>
  <si>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</si>
  <si>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</si>
  <si>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</si>
  <si>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</si>
  <si>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</si>
  <si>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</si>
  <si>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</si>
  <si>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</si>
  <si>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</si>
  <si>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</si>
  <si>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</si>
  <si>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</si>
  <si>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</si>
  <si>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</si>
  <si>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</si>
  <si>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</si>
  <si>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</si>
  <si>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</si>
  <si>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</si>
  <si>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</si>
  <si>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</si>
  <si>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</si>
  <si>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</si>
  <si>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</si>
  <si>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</si>
  <si>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</si>
  <si>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</si>
  <si>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</si>
  <si>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</si>
  <si>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</si>
  <si>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</si>
  <si>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</si>
  <si>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</si>
  <si>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</si>
  <si>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</si>
  <si>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</si>
  <si>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</si>
  <si>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</si>
  <si>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</si>
  <si>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</si>
  <si>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</si>
  <si>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</si>
  <si>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</si>
  <si>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</si>
  <si>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</si>
  <si>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</si>
  <si>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</si>
  <si>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</si>
  <si>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</si>
  <si>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</si>
  <si>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</si>
  <si>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</si>
  <si>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</si>
  <si>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</si>
  <si>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</si>
  <si>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</si>
  <si>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</si>
  <si>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</si>
  <si>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</si>
  <si>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</si>
  <si>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</si>
  <si>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</si>
  <si>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</si>
  <si>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</si>
  <si>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</si>
  <si>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</si>
  <si>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</si>
  <si>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</si>
  <si>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</si>
  <si>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</si>
  <si>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</si>
  <si>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</si>
  <si>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</si>
  <si>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</si>
  <si>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</si>
  <si>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</si>
  <si>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</si>
  <si>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</si>
  <si>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</si>
  <si>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</si>
  <si>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</si>
  <si>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</si>
  <si>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</si>
  <si>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</si>
  <si>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</si>
  <si>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</si>
  <si>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</si>
  <si>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</si>
  <si>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</si>
  <si>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</si>
  <si>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</si>
  <si>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</si>
  <si>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</si>
  <si>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</si>
  <si>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</si>
  <si>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</si>
  <si>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</si>
  <si>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</si>
  <si>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</si>
  <si>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</si>
  <si>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</si>
  <si>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</si>
  <si>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</si>
  <si>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</si>
  <si>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</si>
  <si>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</si>
  <si>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</si>
  <si>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</si>
  <si>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</si>
  <si>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</si>
  <si>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</si>
  <si>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</si>
  <si>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</si>
  <si>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</si>
  <si>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</si>
  <si>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</si>
  <si>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</si>
  <si>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</si>
  <si>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</si>
  <si>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</si>
  <si>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</si>
  <si>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</si>
  <si>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</si>
  <si>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</si>
  <si>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</si>
  <si>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</si>
  <si>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</si>
  <si>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</si>
  <si>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</si>
  <si>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</si>
  <si>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</si>
  <si>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</si>
  <si>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</si>
  <si>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</si>
  <si>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</si>
  <si>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</si>
  <si>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</si>
  <si>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</si>
  <si>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</si>
  <si>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</si>
  <si>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</si>
  <si>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</si>
  <si>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</si>
  <si>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</si>
  <si>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</si>
  <si>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</si>
  <si>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</si>
  <si>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</si>
  <si>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</si>
  <si>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</si>
  <si>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</si>
  <si>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</si>
  <si>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</si>
  <si>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</si>
  <si>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</si>
  <si>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</si>
  <si>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</si>
  <si>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</si>
  <si>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</si>
  <si>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</si>
  <si>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</si>
  <si>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</si>
  <si>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</si>
  <si>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</si>
  <si>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</si>
  <si>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</si>
  <si>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</si>
  <si>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</si>
  <si>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</si>
  <si>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</si>
  <si>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</si>
  <si>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</si>
  <si>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</si>
  <si>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</si>
  <si>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</si>
  <si>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</si>
  <si>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</si>
  <si>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</si>
  <si>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</si>
  <si>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</si>
  <si>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</si>
  <si>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</si>
  <si>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</si>
  <si>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</si>
  <si>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</si>
  <si>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</si>
  <si>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</si>
  <si>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</si>
  <si>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</si>
  <si>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</si>
  <si>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</si>
  <si>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</si>
  <si>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</si>
  <si>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</si>
  <si>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</si>
  <si>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</si>
  <si>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</si>
  <si>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</si>
  <si>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</si>
  <si>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</si>
  <si>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</si>
  <si>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</si>
  <si>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</si>
  <si>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</si>
  <si>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</si>
  <si>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</si>
  <si>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</si>
  <si>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</si>
  <si>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</si>
  <si>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</si>
  <si>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</si>
  <si>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</si>
  <si>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</si>
  <si>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</si>
  <si>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</si>
  <si>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</si>
  <si>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</si>
  <si>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</si>
  <si>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</si>
  <si>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</si>
  <si>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</si>
  <si>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</si>
  <si>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</si>
  <si>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</si>
  <si>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</si>
  <si>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</si>
  <si>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</si>
  <si>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</si>
  <si>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</si>
  <si>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</si>
  <si>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</si>
  <si>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</si>
  <si>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</si>
  <si>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</si>
  <si>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</si>
  <si>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</si>
  <si>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</si>
  <si>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</si>
  <si>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</si>
  <si>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</si>
  <si>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</si>
  <si>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</si>
  <si>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</si>
  <si>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</si>
  <si>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</si>
  <si>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</si>
  <si>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</si>
  <si>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</si>
  <si>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</si>
  <si>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</si>
  <si>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</si>
  <si>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</si>
  <si>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</si>
  <si>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</si>
  <si>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</si>
  <si>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</si>
  <si>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</si>
  <si>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</si>
  <si>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</si>
  <si>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</si>
  <si>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</si>
  <si>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</si>
  <si>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</si>
  <si>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</si>
  <si>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</si>
  <si>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</si>
  <si>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</si>
  <si>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</si>
  <si>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</si>
  <si>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</si>
  <si>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</si>
  <si>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</si>
  <si>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</si>
  <si>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</si>
  <si>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</si>
  <si>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</si>
  <si>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</si>
  <si>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</si>
  <si>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</si>
  <si>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</si>
  <si>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</si>
  <si>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</si>
  <si>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</si>
  <si>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</si>
  <si>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</si>
  <si>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</si>
  <si>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</si>
  <si>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</si>
  <si>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</si>
  <si>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</si>
  <si>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</si>
  <si>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</si>
  <si>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</si>
  <si>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</si>
  <si>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</si>
  <si>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</si>
  <si>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</si>
  <si>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</si>
  <si>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</si>
  <si>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</si>
  <si>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</si>
  <si>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</si>
  <si>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</si>
  <si>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</si>
  <si>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</si>
  <si>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</si>
  <si>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</si>
  <si>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</si>
  <si>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</si>
  <si>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</si>
  <si>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</si>
  <si>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</si>
  <si>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</si>
  <si>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</si>
  <si>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</si>
  <si>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</si>
  <si>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</si>
  <si>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</si>
  <si>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</si>
  <si>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</si>
  <si>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</si>
  <si>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</si>
  <si>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</si>
  <si>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</si>
  <si>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</si>
  <si>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</si>
  <si>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</si>
  <si>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</si>
  <si>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</si>
  <si>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</si>
  <si>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</si>
  <si>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</si>
  <si>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</si>
  <si>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</si>
  <si>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</si>
  <si>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</si>
  <si>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</si>
  <si>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</si>
  <si>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</si>
  <si>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</si>
  <si>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</si>
  <si>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</si>
  <si>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</si>
  <si>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</si>
  <si>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</si>
  <si>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</si>
  <si>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</si>
  <si>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</si>
  <si>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</si>
  <si>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</si>
  <si>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</si>
  <si>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</si>
  <si>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</si>
  <si>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</si>
  <si>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</si>
  <si>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</si>
  <si>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</si>
  <si>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</si>
  <si>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</si>
  <si>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</si>
  <si>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</si>
  <si>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</si>
  <si>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</si>
  <si>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</si>
  <si>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</si>
  <si>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</si>
  <si>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</si>
  <si>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</si>
  <si>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</si>
  <si>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</si>
  <si>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</si>
  <si>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</si>
  <si>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</si>
  <si>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</si>
  <si>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</si>
  <si>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</si>
  <si>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</si>
  <si>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</si>
  <si>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</si>
  <si>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</si>
  <si>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</si>
  <si>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</si>
  <si>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</si>
  <si>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</si>
  <si>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</si>
  <si>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</si>
  <si>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</si>
  <si>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</si>
  <si>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</si>
  <si>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</si>
  <si>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</si>
  <si>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</si>
  <si>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</si>
  <si>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</si>
  <si>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</si>
  <si>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</si>
  <si>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</si>
  <si>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</si>
  <si>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</si>
  <si>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</si>
  <si>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</si>
  <si>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</si>
  <si>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</si>
  <si>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</si>
  <si>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</si>
  <si>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</si>
  <si>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</si>
  <si>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</si>
  <si>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</si>
  <si>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</si>
  <si>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</si>
  <si>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</si>
  <si>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</si>
  <si>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</si>
  <si>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</si>
  <si>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</si>
  <si>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</si>
  <si>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</si>
  <si>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</si>
  <si>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</si>
  <si>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</si>
  <si>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</si>
  <si>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</si>
  <si>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</si>
  <si>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</si>
  <si>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</si>
  <si>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</si>
  <si>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</si>
  <si>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</si>
  <si>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</si>
  <si>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</si>
  <si>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</si>
  <si>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</si>
  <si>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</si>
  <si>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</si>
  <si>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</si>
  <si>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</si>
  <si>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</si>
  <si>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</si>
  <si>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</si>
  <si>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</si>
  <si>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</si>
  <si>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</si>
  <si>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</si>
  <si>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</si>
  <si>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</si>
  <si>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</si>
  <si>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</si>
  <si>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</si>
  <si>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</si>
  <si>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</si>
  <si>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</si>
  <si>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</si>
  <si>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</si>
  <si>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</si>
  <si>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</si>
  <si>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</si>
  <si>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</si>
  <si>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</si>
  <si>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</si>
  <si>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</si>
  <si>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</si>
  <si>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</si>
  <si>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</si>
  <si>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</si>
  <si>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</si>
  <si>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</si>
  <si>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</si>
  <si>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</si>
  <si>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</si>
  <si>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</si>
  <si>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</si>
  <si>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</si>
  <si>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</si>
  <si>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</si>
  <si>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</si>
  <si>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</si>
  <si>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</si>
  <si>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</si>
  <si>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</si>
  <si>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</si>
  <si>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</si>
  <si>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</si>
  <si>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</si>
  <si>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</si>
  <si>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</si>
  <si>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</si>
  <si>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</si>
  <si>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</si>
  <si>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</si>
  <si>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</si>
  <si>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</si>
  <si>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</si>
  <si>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</si>
  <si>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</si>
  <si>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</si>
  <si>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</si>
  <si>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</si>
  <si>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</si>
  <si>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</si>
  <si>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</si>
  <si>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</si>
  <si>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</si>
  <si>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</si>
  <si>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</si>
  <si>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</si>
  <si>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</si>
  <si>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</si>
  <si>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</si>
  <si>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</si>
  <si>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</si>
  <si>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</si>
  <si>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</si>
  <si>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</si>
  <si>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</si>
  <si>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</si>
  <si>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</si>
  <si>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</si>
  <si>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</si>
  <si>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</si>
  <si>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</si>
  <si>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</si>
  <si>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</si>
  <si>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</si>
  <si>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</si>
  <si>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</si>
  <si>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</si>
  <si>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</si>
  <si>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</si>
  <si>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</si>
  <si>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</si>
  <si>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</si>
  <si>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</si>
  <si>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</si>
  <si>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</si>
  <si>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</si>
  <si>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</si>
  <si>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</si>
  <si>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</si>
  <si>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</si>
  <si>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</si>
  <si>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</si>
  <si>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</si>
  <si>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</si>
  <si>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</si>
  <si>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</si>
  <si>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</si>
  <si>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</si>
  <si>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</si>
  <si>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</si>
  <si>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</si>
  <si>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</si>
  <si>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</si>
  <si>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</si>
  <si>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</si>
  <si>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</si>
  <si>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</si>
  <si>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</si>
  <si>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</si>
  <si>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</si>
  <si>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</si>
  <si>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</si>
  <si>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</si>
  <si>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</si>
  <si>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</si>
  <si>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</si>
  <si>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</si>
  <si>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</si>
  <si>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</si>
  <si>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</si>
  <si>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</si>
  <si>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</si>
  <si>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</si>
  <si>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</si>
  <si>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</si>
  <si>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</si>
  <si>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</si>
  <si>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</si>
  <si>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</si>
  <si>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</si>
  <si>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</si>
  <si>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</si>
  <si>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</si>
  <si>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</si>
  <si>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</si>
  <si>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</si>
  <si>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</si>
  <si>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</si>
  <si>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</si>
  <si>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</si>
  <si>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</si>
  <si>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</si>
  <si>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</si>
  <si>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</si>
  <si>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</si>
  <si>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</si>
  <si>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</si>
  <si>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</si>
  <si>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</si>
  <si>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</si>
  <si>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</si>
  <si>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</si>
  <si>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</si>
  <si>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</si>
  <si>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</si>
  <si>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</si>
  <si>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</si>
  <si>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</si>
  <si>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</si>
  <si>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</si>
  <si>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</si>
  <si>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</si>
  <si>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</si>
  <si>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</si>
  <si>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</si>
  <si>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</si>
  <si>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</si>
  <si>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</si>
  <si>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</si>
  <si>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</si>
  <si>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</si>
  <si>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</si>
  <si>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</si>
  <si>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</si>
  <si>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</si>
  <si>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</si>
  <si>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</si>
  <si>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</si>
  <si>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</si>
  <si>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</si>
  <si>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</si>
  <si>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</si>
  <si>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</si>
  <si>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</si>
  <si>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</si>
  <si>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</si>
  <si>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</si>
  <si>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</si>
  <si>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</si>
  <si>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</si>
  <si>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</si>
  <si>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</si>
  <si>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</si>
  <si>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</si>
  <si>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</si>
  <si>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</si>
  <si>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</si>
  <si>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</si>
  <si>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</si>
  <si>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</si>
  <si>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</si>
  <si>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</si>
  <si>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</si>
  <si>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</si>
  <si>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</si>
  <si>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</si>
  <si>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</si>
  <si>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</si>
  <si>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</si>
  <si>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</si>
  <si>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</si>
  <si>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</si>
  <si>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</si>
  <si>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</si>
  <si>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</si>
  <si>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</si>
  <si>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</si>
  <si>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</si>
  <si>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</si>
  <si>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</si>
  <si>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</si>
  <si>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</si>
  <si>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</si>
  <si>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</si>
  <si>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</si>
  <si>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</si>
  <si>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</si>
  <si>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</si>
  <si>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</si>
  <si>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</si>
  <si>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</si>
  <si>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</si>
  <si>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</si>
  <si>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</si>
  <si>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</si>
  <si>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</si>
  <si>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</si>
  <si>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</si>
  <si>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</si>
  <si>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</si>
  <si>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</si>
  <si>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</si>
  <si>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</si>
  <si>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</si>
  <si>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</si>
  <si>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</si>
  <si>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</si>
  <si>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</si>
  <si>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</si>
  <si>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</si>
  <si>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</si>
  <si>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</si>
  <si>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</si>
  <si>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</si>
  <si>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</si>
  <si>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</si>
  <si>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</si>
  <si>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</si>
  <si>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</si>
  <si>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</si>
  <si>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</si>
  <si>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</si>
  <si>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</si>
  <si>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</si>
  <si>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</si>
  <si>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</si>
  <si>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</si>
  <si>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</si>
  <si>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</si>
  <si>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</si>
  <si>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</si>
  <si>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</si>
  <si>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</si>
  <si>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</si>
  <si>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</si>
  <si>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</si>
  <si>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</si>
  <si>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</si>
  <si>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</si>
  <si>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</si>
  <si>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</si>
  <si>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</si>
  <si>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</si>
  <si>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</si>
  <si>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</si>
  <si>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</si>
  <si>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</si>
  <si>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</si>
  <si>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</si>
  <si>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</si>
  <si>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</si>
  <si>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</si>
  <si>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</si>
  <si>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</si>
  <si>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</si>
  <si>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</si>
  <si>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</si>
  <si>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</si>
  <si>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</si>
  <si>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</si>
  <si>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</si>
  <si>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</si>
  <si>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</si>
  <si>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</si>
  <si>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</si>
  <si>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</si>
  <si>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</si>
  <si>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</si>
  <si>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</si>
  <si>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</si>
  <si>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</si>
  <si>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</si>
  <si>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</si>
  <si>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</si>
  <si>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</si>
  <si>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</si>
  <si>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</si>
  <si>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</si>
  <si>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</si>
  <si>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</si>
  <si>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</si>
  <si>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</si>
  <si>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</si>
  <si>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</si>
  <si>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</si>
  <si>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</si>
  <si>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</si>
  <si>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</si>
  <si>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</si>
  <si>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</si>
  <si>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</si>
  <si>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</si>
  <si>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</si>
  <si>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</si>
  <si>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</si>
  <si>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</si>
  <si>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</si>
  <si>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</si>
  <si>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</si>
  <si>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</si>
  <si>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</si>
  <si>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</si>
  <si>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</si>
  <si>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</si>
  <si>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</si>
  <si>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</si>
  <si>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</si>
  <si>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</si>
  <si>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</si>
  <si>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</si>
  <si>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</si>
  <si>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</si>
  <si>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</si>
  <si>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</si>
  <si>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</si>
  <si>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</si>
  <si>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</si>
  <si>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</si>
  <si>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</si>
  <si>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</si>
  <si>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</si>
  <si>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</si>
  <si>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</si>
  <si>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</si>
  <si>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</si>
  <si>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</si>
  <si>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</si>
  <si>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</si>
  <si>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</si>
  <si>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</si>
  <si>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</si>
  <si>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</si>
  <si>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</si>
  <si>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</si>
  <si>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</si>
  <si>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</si>
  <si>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</si>
  <si>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</si>
  <si>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</si>
  <si>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</si>
  <si>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</si>
  <si>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</si>
  <si>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</si>
  <si>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</si>
  <si>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</si>
  <si>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</si>
  <si>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</si>
  <si>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</si>
  <si>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</si>
  <si>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</si>
  <si>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</si>
  <si>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</si>
  <si>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</si>
  <si>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</si>
  <si>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</si>
  <si>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</si>
  <si>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</si>
  <si>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</si>
  <si>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</si>
  <si>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</si>
  <si>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</si>
  <si>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</si>
  <si>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</si>
  <si>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</si>
  <si>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</si>
  <si>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</si>
  <si>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</si>
  <si>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</si>
  <si>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</si>
  <si>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</si>
  <si>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</si>
  <si>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</si>
  <si>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</si>
  <si>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</si>
  <si>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</si>
  <si>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</si>
  <si>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</si>
  <si>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</si>
  <si>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</si>
  <si>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</si>
  <si>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</si>
  <si>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</si>
  <si>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</si>
  <si>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</si>
  <si>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</si>
  <si>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</si>
  <si>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</si>
  <si>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</si>
  <si>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</si>
  <si>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</si>
  <si>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</si>
  <si>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</si>
  <si>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</si>
  <si>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</si>
  <si>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</si>
  <si>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</si>
  <si>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</si>
  <si>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</si>
  <si>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</si>
  <si>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</si>
  <si>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</si>
  <si>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</si>
  <si>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</si>
  <si>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</si>
  <si>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</si>
  <si>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</si>
  <si>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</si>
  <si>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</si>
  <si>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</si>
  <si>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</si>
  <si>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</si>
  <si>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</si>
  <si>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</si>
  <si>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</si>
  <si>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</si>
  <si>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</si>
  <si>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</si>
  <si>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</si>
  <si>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</si>
  <si>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</si>
  <si>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</si>
  <si>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</si>
  <si>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</si>
  <si>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</si>
  <si>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</si>
  <si>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</si>
  <si>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</si>
  <si>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</si>
  <si>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</si>
  <si>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</si>
  <si>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</si>
  <si>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</si>
  <si>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</si>
  <si>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</si>
  <si>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</si>
  <si>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</si>
  <si>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</si>
  <si>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</si>
  <si>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</si>
  <si>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</si>
  <si>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</si>
  <si>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</si>
  <si>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</si>
  <si>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</si>
  <si>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</si>
  <si>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</si>
  <si>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</si>
  <si>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</si>
  <si>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</si>
  <si>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</si>
  <si>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</si>
  <si>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</si>
  <si>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</si>
  <si>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</si>
  <si>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</si>
  <si>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</si>
  <si>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</si>
  <si>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</si>
  <si>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</si>
  <si>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</si>
  <si>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</si>
  <si>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</si>
  <si>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</si>
  <si>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</si>
  <si>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</si>
  <si>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</si>
  <si>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</si>
  <si>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</si>
  <si>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</si>
  <si>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</si>
  <si>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</si>
  <si>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</si>
  <si>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</si>
  <si>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</si>
  <si>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</si>
  <si>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</si>
  <si>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</si>
  <si>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</si>
  <si>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</si>
  <si>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</si>
  <si>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</si>
  <si>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</si>
  <si>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</si>
  <si>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</si>
  <si>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</si>
  <si>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</si>
  <si>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</si>
  <si>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</si>
  <si>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</si>
  <si>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</si>
  <si>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</si>
  <si>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</si>
  <si>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</si>
  <si>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</si>
  <si>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</si>
  <si>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</si>
  <si>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</si>
  <si>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</si>
  <si>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</si>
  <si>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</si>
  <si>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</si>
  <si>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</si>
  <si>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</si>
  <si>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</si>
  <si>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</si>
  <si>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</si>
  <si>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</si>
  <si>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</si>
  <si>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</si>
  <si>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</si>
  <si>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</si>
  <si>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</si>
  <si>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</si>
  <si>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</si>
  <si>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</si>
  <si>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</si>
  <si>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</si>
  <si>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</si>
  <si>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</si>
  <si>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</si>
  <si>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</si>
  <si>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</si>
  <si>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</si>
  <si>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</si>
  <si>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</si>
  <si>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</si>
  <si>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</si>
  <si>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</si>
  <si>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</si>
  <si>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</si>
  <si>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</si>
  <si>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</si>
  <si>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</si>
  <si>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</si>
  <si>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</si>
  <si>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</si>
  <si>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</si>
  <si>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</si>
  <si>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</si>
  <si>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</si>
  <si>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</si>
  <si>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</si>
  <si>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</si>
  <si>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</si>
  <si>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</si>
  <si>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</si>
  <si>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</si>
  <si>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</si>
  <si>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</si>
  <si>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</si>
  <si>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</si>
  <si>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</si>
  <si>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</si>
  <si>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</si>
  <si>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</si>
  <si>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</si>
  <si>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</si>
  <si>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</si>
  <si>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</si>
  <si>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</si>
  <si>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</si>
  <si>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</si>
  <si>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</si>
  <si>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</si>
  <si>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</si>
  <si>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</si>
  <si>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</si>
  <si>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</si>
  <si>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</si>
  <si>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</si>
  <si>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</si>
  <si>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</si>
  <si>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</si>
  <si>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</si>
  <si>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</si>
  <si>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</si>
  <si>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</si>
  <si>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</si>
  <si>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</si>
  <si>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</si>
  <si>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</si>
  <si>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</si>
  <si>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</si>
  <si>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</si>
  <si>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</si>
  <si>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</si>
  <si>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</si>
  <si>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</si>
  <si>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</si>
  <si>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</si>
  <si>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</si>
  <si>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</si>
  <si>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</si>
  <si>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</si>
  <si>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</si>
  <si>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</si>
  <si>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</si>
  <si>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</si>
  <si>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</si>
  <si>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</si>
  <si>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</si>
  <si>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</si>
  <si>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</si>
  <si>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</si>
  <si>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</si>
  <si>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</si>
  <si>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</si>
  <si>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</si>
  <si>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</si>
  <si>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</si>
  <si>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</si>
  <si>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</si>
  <si>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</si>
  <si>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</si>
  <si>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</si>
  <si>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</si>
  <si>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</si>
  <si>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</si>
  <si>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</si>
  <si>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</si>
  <si>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</si>
  <si>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</si>
  <si>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</si>
  <si>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</si>
  <si>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</si>
  <si>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</si>
  <si>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</si>
  <si>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</si>
  <si>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</si>
  <si>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</si>
  <si>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</si>
  <si>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</si>
  <si>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</si>
  <si>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</si>
  <si>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</si>
  <si>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</si>
  <si>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</si>
  <si>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</si>
  <si>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</si>
  <si>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</si>
  <si>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</si>
  <si>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</si>
  <si>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</si>
  <si>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</si>
  <si>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</si>
  <si>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</si>
  <si>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</si>
  <si>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</si>
  <si>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</si>
  <si>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</si>
  <si>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</si>
  <si>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</si>
  <si>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</si>
  <si>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</si>
  <si>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</si>
  <si>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</si>
  <si>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</si>
  <si>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</si>
  <si>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</si>
  <si>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</si>
  <si>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</si>
  <si>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</si>
  <si>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</si>
  <si>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</si>
  <si>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</si>
  <si>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</si>
  <si>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</si>
  <si>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</si>
  <si>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</si>
  <si>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</si>
  <si>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</si>
  <si>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</si>
  <si>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</si>
  <si>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</si>
  <si>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</si>
  <si>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</si>
  <si>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</si>
  <si>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</si>
  <si>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</si>
  <si>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</si>
  <si>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</si>
  <si>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</si>
  <si>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</si>
  <si>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</si>
  <si>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</si>
  <si>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</si>
  <si>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</si>
  <si>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</si>
  <si>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</si>
  <si>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</si>
  <si>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</si>
  <si>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</si>
  <si>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</si>
  <si>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</si>
  <si>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</si>
  <si>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</si>
  <si>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</si>
  <si>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</si>
  <si>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</si>
  <si>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</si>
  <si>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</si>
  <si>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</si>
  <si>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</si>
  <si>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</si>
  <si>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</si>
  <si>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</si>
  <si>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</si>
  <si>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</si>
  <si>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</si>
  <si>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</si>
  <si>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</si>
  <si>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</si>
  <si>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</si>
  <si>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</si>
  <si>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</si>
  <si>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</si>
  <si>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</si>
  <si>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</si>
  <si>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</si>
  <si>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</si>
  <si>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</si>
  <si>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</si>
  <si>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</si>
  <si>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</si>
  <si>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</si>
  <si>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</si>
  <si>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</si>
  <si>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</si>
  <si>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</si>
  <si>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</si>
  <si>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</si>
  <si>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</si>
  <si>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</si>
  <si>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</si>
  <si>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</si>
  <si>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</si>
  <si>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</si>
  <si>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</si>
  <si>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</si>
  <si>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</si>
  <si>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</si>
  <si>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</si>
  <si>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</si>
  <si>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</si>
  <si>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</si>
  <si>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</si>
  <si>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</si>
  <si>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</si>
  <si>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</si>
  <si>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</si>
  <si>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</si>
  <si>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</si>
  <si>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</si>
  <si>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</si>
  <si>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</si>
  <si>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</si>
  <si>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</si>
  <si>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</si>
  <si>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</si>
  <si>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</si>
  <si>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</si>
  <si>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</si>
  <si>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</si>
  <si>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</si>
  <si>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</si>
  <si>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</si>
  <si>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</si>
  <si>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</si>
  <si>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</si>
  <si>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</si>
  <si>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</si>
  <si>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</si>
  <si>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</si>
  <si>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</si>
  <si>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</si>
  <si>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</si>
  <si>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</si>
  <si>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</si>
  <si>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</si>
  <si>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</si>
  <si>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</si>
  <si>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</si>
  <si>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</si>
  <si>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</si>
  <si>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</si>
  <si>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</si>
  <si>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</si>
  <si>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</si>
  <si>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</si>
  <si>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</si>
  <si>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</si>
  <si>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</si>
  <si>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</si>
  <si>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</si>
  <si>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</si>
  <si>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</si>
  <si>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</si>
  <si>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</si>
  <si>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</si>
  <si>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</si>
  <si>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</si>
  <si>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</si>
  <si>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</si>
  <si>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</si>
  <si>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</si>
  <si>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</si>
  <si>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</si>
  <si>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</si>
  <si>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</si>
  <si>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</si>
  <si>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</si>
  <si>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</si>
  <si>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</si>
  <si>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</si>
  <si>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</si>
  <si>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</si>
  <si>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</si>
  <si>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</si>
  <si>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</si>
  <si>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</si>
  <si>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</si>
  <si>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</si>
  <si>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</si>
  <si>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</si>
  <si>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</si>
  <si>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</si>
  <si>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</si>
  <si>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</si>
  <si>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</si>
  <si>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</si>
  <si>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</si>
  <si>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</si>
  <si>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</si>
  <si>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</si>
  <si>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</si>
  <si>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</si>
  <si>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</si>
  <si>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</si>
  <si>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</si>
  <si>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</si>
  <si>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</si>
  <si>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</si>
  <si>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</si>
  <si>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</si>
  <si>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</si>
  <si>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</si>
  <si>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</si>
  <si>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</si>
  <si>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</si>
  <si>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</si>
  <si>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</si>
  <si>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</si>
  <si>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</si>
  <si>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</si>
  <si>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</si>
  <si>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</si>
  <si>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</si>
  <si>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</si>
  <si>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</si>
  <si>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</si>
  <si>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</si>
  <si>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</si>
  <si>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</si>
  <si>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</si>
  <si>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</si>
  <si>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</si>
  <si>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</si>
  <si>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</si>
  <si>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</si>
  <si>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</si>
  <si>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</si>
  <si>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</si>
  <si>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</si>
  <si>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</si>
  <si>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</si>
  <si>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</si>
  <si>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</si>
  <si>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</si>
  <si>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</si>
  <si>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</si>
  <si>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</si>
  <si>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</si>
  <si>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</si>
  <si>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</si>
  <si>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</si>
  <si>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</si>
  <si>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</si>
  <si>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</si>
  <si>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</si>
  <si>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</si>
  <si>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</si>
  <si>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</si>
  <si>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</si>
  <si>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</si>
  <si>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</si>
  <si>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</si>
  <si>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</si>
  <si>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</si>
  <si>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</si>
  <si>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</si>
  <si>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</si>
  <si>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</si>
  <si>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</si>
  <si>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</si>
  <si>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</si>
  <si>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</si>
  <si>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</si>
  <si>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</si>
  <si>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</si>
  <si>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</si>
  <si>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</si>
  <si>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</si>
  <si>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</si>
  <si>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</si>
  <si>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</si>
  <si>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</si>
  <si>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</si>
  <si>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</si>
  <si>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</si>
  <si>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</si>
  <si>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</si>
  <si>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</si>
  <si>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</si>
  <si>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</si>
  <si>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</si>
  <si>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</si>
  <si>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</si>
  <si>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</si>
  <si>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</si>
  <si>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</si>
  <si>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</si>
  <si>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</si>
  <si>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</si>
  <si>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</si>
  <si>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</si>
  <si>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</si>
  <si>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</si>
  <si>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</si>
  <si>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</si>
  <si>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</si>
  <si>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</si>
  <si>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</si>
  <si>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</si>
  <si>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</si>
  <si>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</si>
  <si>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</si>
  <si>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</si>
  <si>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</si>
  <si>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</si>
  <si>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</si>
  <si>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</si>
  <si>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</si>
  <si>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</si>
  <si>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</si>
  <si>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</si>
  <si>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</si>
  <si>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</si>
  <si>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</si>
  <si>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</si>
  <si>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</si>
  <si>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</si>
  <si>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</si>
  <si>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</si>
  <si>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</si>
  <si>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</si>
  <si>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</si>
  <si>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</si>
  <si>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</si>
  <si>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</si>
  <si>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</si>
  <si>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</si>
  <si>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</si>
  <si>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</si>
  <si>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</si>
  <si>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</si>
  <si>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</si>
  <si>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</si>
  <si>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</si>
  <si>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</si>
  <si>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</si>
  <si>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</si>
  <si>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</si>
  <si>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</si>
  <si>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</si>
  <si>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</si>
  <si>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</si>
  <si>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</si>
  <si>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</si>
  <si>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</si>
  <si>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</si>
  <si>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</si>
  <si>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</si>
  <si>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</si>
  <si>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</si>
  <si>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</si>
  <si>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</si>
  <si>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</si>
  <si>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</si>
  <si>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</si>
  <si>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</si>
  <si>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</si>
  <si>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</si>
  <si>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</si>
  <si>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</si>
  <si>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</si>
  <si>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</si>
  <si>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</si>
  <si>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</si>
  <si>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</si>
  <si>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</si>
  <si>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</si>
  <si>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</si>
  <si>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</si>
  <si>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</si>
  <si>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</si>
  <si>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</si>
  <si>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</si>
  <si>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</si>
  <si>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</si>
  <si>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</si>
  <si>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</si>
  <si>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</si>
  <si>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</si>
  <si>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</si>
  <si>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</si>
  <si>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</si>
  <si>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</si>
  <si>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</si>
  <si>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</si>
  <si>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</si>
  <si>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</si>
  <si>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</si>
  <si>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</si>
  <si>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</si>
  <si>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</si>
  <si>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</si>
  <si>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</si>
  <si>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</si>
  <si>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</si>
  <si>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</si>
  <si>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</si>
  <si>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</si>
  <si>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</si>
  <si>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</si>
  <si>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</si>
  <si>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</si>
  <si>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</si>
  <si>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</si>
  <si>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</si>
  <si>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</si>
  <si>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</si>
  <si>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</si>
  <si>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</si>
  <si>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</si>
  <si>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</si>
  <si>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</si>
  <si>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</si>
  <si>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</si>
  <si>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</si>
  <si>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</si>
  <si>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</si>
  <si>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</si>
  <si>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</si>
  <si>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</si>
  <si>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</si>
  <si>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</si>
  <si>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</si>
  <si>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</si>
  <si>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</si>
  <si>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</si>
  <si>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</si>
  <si>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</si>
  <si>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</si>
  <si>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</si>
  <si>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</si>
  <si>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</si>
  <si>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</si>
  <si>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</si>
  <si>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</si>
  <si>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</si>
  <si>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</si>
  <si>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</si>
  <si>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</si>
  <si>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</si>
  <si>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</si>
  <si>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</si>
  <si>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</si>
  <si>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</si>
  <si>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</si>
  <si>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</si>
  <si>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</si>
  <si>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</si>
  <si>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</si>
  <si>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</si>
  <si>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</si>
  <si>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</si>
  <si>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</si>
  <si>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</si>
  <si>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</si>
  <si>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</si>
  <si>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</si>
  <si>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</si>
  <si>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</si>
  <si>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</si>
  <si>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</si>
  <si>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</si>
  <si>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</si>
  <si>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</si>
  <si>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</si>
  <si>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</si>
  <si>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</si>
  <si>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</si>
  <si>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</si>
  <si>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</si>
  <si>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</si>
  <si>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</si>
  <si>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</si>
  <si>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</si>
  <si>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</si>
  <si>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</si>
  <si>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</si>
  <si>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</si>
  <si>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</si>
  <si>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</si>
  <si>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</si>
  <si>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</si>
  <si>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</si>
  <si>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</si>
  <si>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</si>
  <si>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</si>
  <si>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</si>
  <si>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</si>
  <si>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</si>
  <si>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</si>
  <si>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</si>
  <si>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</si>
  <si>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</si>
  <si>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</si>
  <si>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</si>
  <si>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</si>
  <si>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</si>
  <si>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</si>
  <si>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</si>
  <si>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</si>
  <si>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</si>
  <si>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</si>
  <si>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</si>
  <si>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</si>
  <si>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</si>
  <si>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</si>
  <si>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</si>
  <si>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</si>
  <si>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</si>
  <si>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</si>
  <si>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</si>
  <si>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</si>
  <si>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</si>
  <si>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</si>
  <si>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</si>
  <si>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</si>
  <si>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</si>
  <si>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</si>
  <si>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</si>
  <si>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</si>
  <si>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</si>
  <si>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</si>
  <si>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</si>
  <si>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</si>
  <si>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</si>
  <si>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</si>
  <si>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</si>
  <si>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</si>
  <si>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</si>
  <si>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</si>
  <si>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</si>
  <si>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</si>
  <si>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</si>
  <si>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</si>
  <si>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</si>
  <si>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</si>
  <si>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</si>
  <si>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</si>
  <si>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</si>
  <si>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</si>
  <si>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</si>
  <si>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</si>
  <si>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</si>
  <si>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</si>
  <si>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</si>
  <si>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</si>
  <si>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</si>
  <si>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</si>
  <si>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</si>
  <si>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</si>
  <si>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</si>
  <si>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</si>
  <si>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</si>
  <si>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</si>
  <si>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</si>
  <si>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</si>
  <si>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</si>
  <si>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</si>
  <si>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</si>
  <si>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</si>
  <si>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</si>
  <si>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</si>
  <si>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</si>
  <si>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</si>
  <si>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</si>
  <si>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</si>
  <si>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</si>
  <si>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</si>
  <si>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</si>
  <si>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</si>
  <si>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</si>
  <si>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</si>
  <si>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</si>
  <si>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</si>
  <si>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</si>
  <si>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</si>
  <si>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</si>
  <si>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</si>
  <si>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</si>
  <si>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</si>
  <si>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</si>
  <si>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</si>
  <si>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</si>
  <si>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</si>
  <si>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</si>
  <si>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</si>
  <si>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</si>
  <si>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</si>
  <si>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</si>
  <si>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</si>
  <si>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</si>
  <si>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</si>
  <si>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</si>
  <si>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</si>
  <si>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</si>
  <si>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</si>
  <si>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</si>
  <si>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</si>
  <si>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</si>
  <si>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</si>
  <si>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</si>
  <si>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</si>
  <si>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</si>
  <si>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</si>
  <si>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</si>
  <si>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</si>
  <si>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</si>
  <si>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</si>
  <si>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</si>
  <si>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</si>
  <si>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</si>
  <si>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</si>
  <si>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</si>
  <si>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</si>
  <si>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</si>
  <si>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</si>
  <si>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</si>
  <si>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</si>
  <si>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</si>
  <si>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</si>
  <si>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</si>
  <si>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</si>
  <si>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</si>
  <si>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</si>
  <si>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</si>
  <si>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</si>
  <si>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</si>
  <si>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</si>
  <si>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</si>
  <si>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</si>
  <si>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</si>
  <si>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</si>
  <si>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</si>
  <si>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</si>
  <si>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</si>
  <si>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</si>
  <si>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</si>
  <si>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</si>
  <si>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</si>
  <si>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</si>
  <si>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</si>
  <si>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</si>
  <si>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</si>
  <si>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</si>
  <si>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</si>
  <si>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</si>
  <si>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</si>
  <si>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</si>
  <si>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</si>
  <si>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</si>
  <si>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</si>
  <si>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</si>
  <si>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</si>
  <si>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</si>
  <si>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</si>
  <si>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</si>
  <si>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</si>
  <si>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</si>
  <si>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</si>
  <si>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</si>
  <si>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</si>
  <si>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</si>
  <si>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</si>
  <si>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</si>
  <si>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</si>
  <si>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</si>
  <si>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</si>
  <si>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</si>
  <si>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</si>
  <si>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</si>
  <si>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</si>
  <si>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</si>
  <si>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</si>
  <si>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</si>
  <si>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</si>
  <si>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</si>
  <si>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</si>
  <si>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</si>
  <si>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</si>
  <si>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</si>
  <si>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</si>
  <si>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</si>
  <si>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</si>
  <si>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</si>
  <si>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</si>
  <si>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</si>
  <si>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</si>
  <si>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</si>
  <si>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</si>
  <si>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</si>
  <si>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</si>
  <si>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</si>
  <si>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</si>
  <si>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</si>
  <si>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</si>
  <si>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</si>
  <si>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</si>
  <si>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</si>
  <si>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</si>
  <si>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</si>
  <si>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</si>
  <si>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</si>
  <si>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</si>
  <si>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</si>
  <si>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</si>
  <si>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</si>
  <si>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</si>
  <si>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</si>
  <si>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</si>
  <si>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</si>
  <si>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</si>
  <si>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</si>
  <si>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</si>
  <si>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</si>
  <si>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</si>
  <si>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</si>
  <si>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</si>
  <si>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</si>
  <si>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</si>
  <si>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</si>
  <si>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</si>
  <si>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</si>
  <si>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</si>
  <si>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</si>
  <si>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</si>
  <si>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</si>
  <si>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</si>
  <si>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</si>
  <si>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</si>
  <si>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</si>
  <si>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</si>
  <si>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</si>
  <si>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</si>
  <si>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</si>
  <si>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</si>
  <si>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</si>
  <si>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</si>
  <si>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</si>
  <si>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</si>
  <si>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</si>
  <si>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</si>
  <si>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</si>
  <si>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</si>
  <si>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</si>
  <si>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</si>
  <si>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</si>
  <si>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</si>
  <si>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</si>
  <si>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</si>
  <si>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</si>
  <si>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</si>
  <si>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</si>
  <si>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</si>
  <si>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</si>
  <si>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</si>
  <si>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</si>
  <si>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</si>
  <si>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</si>
  <si>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</si>
  <si>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</si>
  <si>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</si>
  <si>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</si>
  <si>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</si>
  <si>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</si>
  <si>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</si>
  <si>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</si>
  <si>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</si>
  <si>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</si>
  <si>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</si>
  <si>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</si>
  <si>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</si>
  <si>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</si>
  <si>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</si>
  <si>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</si>
  <si>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</si>
  <si>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</si>
  <si>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</si>
  <si>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</si>
  <si>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</si>
  <si>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</si>
  <si>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</si>
  <si>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</si>
  <si>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</si>
  <si>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</si>
  <si>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</si>
  <si>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</si>
  <si>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</si>
  <si>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</si>
  <si>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</si>
  <si>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</si>
  <si>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</si>
  <si>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</si>
  <si>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</si>
  <si>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</si>
  <si>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</si>
  <si>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</si>
  <si>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</si>
  <si>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</si>
  <si>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</si>
  <si>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</si>
  <si>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</si>
  <si>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</si>
  <si>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</si>
  <si>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</si>
  <si>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</si>
  <si>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</si>
  <si>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</si>
  <si>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</si>
  <si>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</si>
  <si>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</si>
  <si>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</si>
  <si>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</si>
  <si>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</si>
  <si>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</si>
  <si>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</si>
  <si>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</si>
  <si>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</si>
  <si>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</si>
  <si>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</si>
  <si>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</si>
  <si>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</si>
  <si>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</si>
  <si>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</si>
  <si>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</si>
  <si>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</si>
  <si>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</si>
  <si>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</si>
  <si>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</si>
  <si>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</si>
  <si>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</si>
  <si>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</si>
  <si>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</si>
  <si>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</si>
  <si>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</si>
  <si>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</si>
  <si>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</si>
  <si>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</si>
  <si>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</si>
  <si>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</si>
  <si>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</si>
  <si>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</si>
  <si>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</si>
  <si>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</si>
  <si>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</si>
  <si>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</si>
  <si>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</si>
  <si>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</si>
  <si>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</si>
  <si>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</si>
  <si>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</si>
  <si>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</si>
  <si>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</si>
  <si>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</si>
  <si>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</si>
  <si>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</si>
  <si>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</si>
  <si>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</si>
  <si>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</si>
  <si>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</si>
  <si>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</si>
  <si>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</si>
  <si>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</si>
  <si>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</si>
  <si>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</si>
  <si>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</si>
  <si>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</si>
  <si>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</si>
  <si>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</si>
  <si>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</si>
  <si>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</si>
  <si>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</si>
  <si>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</si>
  <si>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</si>
  <si>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</si>
  <si>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</si>
  <si>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</si>
  <si>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</si>
  <si>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</si>
  <si>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</si>
  <si>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</si>
  <si>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</si>
  <si>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</si>
  <si>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</si>
  <si>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</si>
  <si>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</si>
  <si>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</si>
  <si>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</si>
  <si>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</si>
  <si>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</si>
  <si>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</si>
  <si>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</si>
  <si>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</si>
  <si>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</si>
  <si>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</si>
  <si>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</si>
  <si>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</si>
  <si>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</si>
  <si>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</si>
  <si>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</si>
  <si>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</si>
  <si>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</si>
  <si>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</si>
  <si>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</si>
  <si>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</si>
  <si>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</si>
  <si>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</si>
  <si>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</si>
  <si>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</si>
  <si>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</si>
  <si>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</si>
  <si>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</si>
  <si>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</si>
  <si>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</si>
  <si>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</si>
  <si>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</si>
  <si>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</si>
  <si>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</si>
  <si>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</si>
  <si>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</si>
  <si>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</si>
  <si>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</si>
  <si>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</si>
  <si>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</si>
  <si>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</si>
  <si>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</si>
  <si>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</si>
  <si>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</si>
  <si>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</si>
  <si>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</si>
  <si>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</si>
  <si>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</si>
  <si>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</si>
  <si>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</si>
  <si>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</si>
  <si>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</si>
  <si>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</si>
  <si>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</si>
  <si>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</si>
  <si>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</si>
  <si>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</si>
  <si>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</si>
  <si>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</si>
  <si>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</si>
  <si>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</si>
  <si>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</si>
  <si>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</si>
  <si>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</si>
  <si>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</si>
  <si>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</si>
  <si>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</si>
  <si>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</si>
  <si>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</si>
  <si>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</si>
  <si>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</si>
  <si>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</si>
  <si>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</si>
  <si>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</si>
  <si>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</si>
  <si>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</si>
  <si>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</si>
  <si>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</si>
  <si>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</si>
  <si>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</si>
  <si>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</si>
  <si>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</si>
  <si>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</si>
  <si>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</si>
  <si>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</si>
  <si>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</si>
  <si>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</si>
  <si>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</si>
  <si>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</si>
  <si>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</si>
  <si>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</si>
  <si>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</si>
  <si>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</si>
  <si>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</si>
  <si>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</si>
  <si>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</si>
  <si>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</si>
  <si>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</si>
  <si>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</si>
  <si>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</si>
  <si>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</si>
  <si>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</si>
  <si>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</si>
  <si>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</si>
  <si>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</si>
  <si>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</si>
  <si>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</si>
  <si>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</si>
  <si>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</si>
  <si>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</si>
  <si>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</si>
  <si>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</si>
  <si>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</si>
  <si>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</si>
  <si>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</si>
  <si>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</si>
  <si>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</si>
  <si>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</si>
  <si>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</si>
  <si>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</si>
  <si>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</si>
  <si>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</si>
  <si>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</si>
  <si>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</si>
  <si>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</si>
  <si>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</si>
  <si>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</si>
  <si>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</si>
  <si>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</si>
  <si>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</si>
  <si>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</si>
  <si>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</si>
  <si>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</si>
  <si>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</si>
  <si>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</si>
  <si>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</si>
  <si>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</si>
  <si>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</si>
  <si>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</si>
  <si>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</si>
  <si>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</si>
  <si>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</si>
  <si>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</si>
  <si>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</si>
  <si>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</si>
  <si>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</si>
  <si>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</si>
  <si>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</si>
  <si>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</si>
  <si>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</si>
  <si>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</si>
  <si>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</si>
  <si>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</si>
  <si>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</si>
  <si>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</si>
  <si>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</si>
  <si>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</si>
  <si>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</si>
  <si>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</si>
  <si>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</si>
  <si>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</si>
  <si>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</si>
  <si>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</si>
  <si>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</si>
  <si>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</si>
  <si>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</si>
  <si>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</si>
  <si>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</si>
  <si>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</si>
  <si>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</si>
  <si>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</si>
  <si>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</si>
  <si>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</si>
  <si>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</si>
  <si>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</si>
  <si>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</si>
  <si>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</si>
  <si>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</si>
  <si>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</si>
  <si>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</si>
  <si>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</si>
  <si>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</si>
  <si>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</si>
  <si>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</si>
  <si>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</si>
  <si>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</si>
  <si>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</si>
  <si>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</si>
  <si>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</si>
  <si>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</si>
  <si>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</si>
  <si>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</si>
  <si>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</si>
  <si>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</si>
  <si>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</si>
  <si>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</si>
  <si>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</si>
  <si>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</si>
  <si>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</si>
  <si>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</si>
  <si>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</si>
  <si>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</si>
  <si>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</si>
  <si>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</si>
  <si>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</si>
  <si>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</si>
  <si>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</si>
  <si>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</si>
  <si>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</si>
  <si>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</si>
  <si>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</si>
  <si>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</si>
  <si>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</si>
  <si>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</si>
  <si>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</si>
  <si>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</si>
  <si>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</si>
  <si>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</si>
  <si>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</si>
  <si>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</si>
  <si>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</si>
  <si>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</si>
  <si>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</si>
  <si>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</si>
  <si>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</si>
  <si>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</si>
  <si>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</si>
  <si>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</si>
  <si>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</si>
  <si>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</si>
  <si>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</si>
  <si>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</si>
  <si>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</si>
  <si>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</si>
  <si>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</si>
  <si>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</si>
  <si>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</si>
  <si>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</si>
  <si>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</si>
  <si>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</si>
  <si>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</si>
  <si>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</si>
  <si>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</si>
  <si>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</si>
  <si>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</si>
  <si>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</si>
  <si>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</si>
  <si>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</si>
  <si>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</si>
  <si>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</si>
  <si>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</si>
  <si>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</si>
  <si>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</si>
  <si>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</si>
  <si>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</si>
  <si>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</si>
  <si>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</si>
  <si>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</si>
  <si>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</si>
  <si>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</si>
  <si>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</si>
  <si>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</si>
  <si>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</si>
  <si>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</si>
  <si>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</si>
  <si>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</si>
  <si>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</si>
  <si>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</si>
  <si>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</si>
  <si>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</si>
  <si>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</si>
  <si>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</si>
  <si>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</si>
  <si>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</si>
  <si>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</si>
  <si>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</si>
  <si>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</si>
  <si>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</si>
  <si>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</si>
  <si>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</si>
  <si>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</si>
  <si>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</si>
  <si>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</si>
  <si>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</si>
  <si>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</si>
  <si>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</si>
  <si>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</si>
  <si>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</si>
  <si>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</si>
  <si>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</si>
  <si>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</si>
  <si>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</si>
  <si>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</si>
  <si>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</si>
  <si>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</si>
  <si>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</si>
  <si>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</si>
  <si>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</si>
  <si>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</si>
  <si>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</si>
  <si>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</si>
  <si>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</si>
  <si>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</si>
  <si>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</si>
  <si>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</si>
  <si>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</si>
  <si>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</si>
  <si>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</si>
  <si>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</si>
  <si>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</si>
  <si>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</si>
  <si>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</si>
  <si>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</si>
  <si>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</si>
  <si>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</si>
  <si>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</si>
  <si>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</si>
  <si>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</si>
  <si>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</si>
  <si>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</si>
  <si>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</si>
  <si>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</si>
  <si>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</si>
  <si>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</si>
  <si>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</si>
  <si>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</si>
  <si>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</si>
  <si>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</si>
  <si>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</si>
  <si>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</si>
  <si>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</si>
  <si>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</si>
  <si>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</si>
  <si>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</si>
  <si>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</si>
  <si>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</si>
  <si>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</si>
  <si>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</si>
  <si>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</si>
  <si>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</si>
  <si>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</si>
  <si>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</si>
  <si>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</si>
  <si>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</si>
  <si>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</si>
  <si>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</si>
  <si>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</si>
  <si>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</si>
  <si>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</si>
  <si>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</si>
  <si>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</si>
  <si>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</si>
  <si>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</si>
  <si>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</si>
  <si>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</si>
  <si>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</si>
  <si>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</si>
  <si>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</si>
  <si>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</si>
  <si>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</si>
  <si>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</si>
  <si>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</si>
  <si>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</si>
  <si>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</si>
  <si>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</si>
  <si>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</si>
  <si>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</si>
  <si>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</si>
  <si>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</si>
  <si>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</si>
  <si>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</si>
  <si>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</si>
  <si>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</si>
  <si>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</si>
  <si>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</si>
  <si>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</si>
  <si>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</si>
  <si>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</si>
  <si>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</si>
  <si>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</si>
  <si>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</si>
  <si>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</si>
  <si>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</si>
  <si>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</si>
  <si>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</si>
  <si>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</si>
  <si>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</si>
  <si>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</si>
  <si>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</si>
  <si>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</si>
  <si>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</si>
  <si>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</si>
  <si>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</si>
  <si>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</si>
  <si>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</si>
  <si>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</si>
  <si>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</si>
  <si>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</si>
  <si>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</si>
  <si>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</si>
  <si>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</si>
  <si>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</si>
  <si>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</si>
  <si>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</si>
  <si>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</si>
  <si>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</si>
  <si>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</si>
  <si>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</si>
  <si>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</si>
  <si>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</si>
  <si>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</si>
  <si>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</si>
  <si>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</si>
  <si>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</si>
  <si>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</si>
  <si>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</si>
  <si>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</si>
  <si>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</si>
  <si>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</si>
  <si>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</si>
  <si>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</si>
  <si>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</si>
  <si>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</si>
  <si>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</si>
  <si>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</si>
  <si>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</si>
  <si>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</si>
  <si>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</si>
  <si>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</si>
  <si>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</si>
  <si>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</si>
  <si>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</si>
  <si>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</si>
  <si>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</si>
  <si>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</si>
  <si>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</si>
  <si>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</si>
  <si>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</si>
  <si>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</si>
  <si>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</si>
  <si>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</si>
  <si>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</si>
  <si>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</si>
  <si>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</si>
  <si>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</si>
  <si>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</si>
  <si>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</si>
  <si>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</si>
  <si>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</si>
  <si>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</si>
  <si>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</si>
  <si>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</si>
  <si>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</si>
  <si>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</si>
  <si>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</si>
  <si>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</si>
  <si>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</si>
  <si>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</si>
  <si>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</si>
  <si>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</si>
  <si>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</si>
  <si>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</si>
  <si>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</si>
  <si>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</si>
  <si>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</si>
  <si>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</si>
  <si>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</si>
  <si>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</si>
  <si>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</si>
  <si>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</si>
  <si>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</si>
  <si>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</si>
  <si>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</si>
  <si>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</si>
  <si>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</si>
  <si>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</si>
  <si>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</si>
  <si>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</si>
  <si>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</si>
  <si>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</si>
  <si>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</si>
  <si>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</si>
  <si>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</si>
  <si>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</si>
  <si>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</si>
  <si>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</si>
  <si>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</si>
  <si>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</si>
  <si>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</si>
  <si>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</si>
  <si>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</si>
  <si>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</si>
  <si>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</si>
  <si>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</si>
  <si>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</si>
  <si>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</si>
  <si>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</si>
  <si>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</si>
  <si>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</si>
  <si>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</si>
  <si>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</si>
  <si>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</si>
  <si>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</si>
  <si>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</si>
  <si>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</si>
  <si>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</si>
  <si>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</si>
  <si>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</si>
  <si>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</si>
  <si>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</si>
  <si>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</si>
  <si>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</si>
  <si>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</si>
  <si>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</si>
  <si>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</si>
  <si>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</si>
  <si>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</si>
  <si>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</si>
  <si>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</si>
  <si>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</si>
  <si>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</si>
  <si>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</si>
  <si>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</si>
  <si>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</si>
  <si>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</si>
  <si>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</si>
  <si>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</si>
  <si>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</si>
  <si>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</si>
  <si>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</si>
  <si>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</si>
  <si>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</si>
  <si>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</si>
  <si>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</si>
  <si>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</si>
  <si>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</si>
  <si>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</si>
  <si>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</si>
  <si>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</si>
  <si>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</si>
  <si>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</si>
  <si>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</si>
  <si>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</si>
  <si>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</si>
  <si>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</si>
  <si>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</si>
  <si>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</si>
  <si>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</si>
  <si>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</si>
  <si>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</si>
  <si>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</si>
  <si>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</si>
  <si>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</si>
  <si>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</si>
  <si>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</si>
  <si>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</si>
  <si>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</si>
  <si>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</si>
  <si>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</si>
  <si>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</si>
  <si>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</si>
  <si>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</si>
  <si>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</si>
  <si>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</si>
  <si>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</si>
  <si>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</si>
  <si>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</si>
  <si>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</si>
  <si>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</si>
  <si>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</si>
  <si>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</si>
  <si>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</si>
  <si>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</si>
  <si>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</si>
  <si>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</si>
  <si>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</si>
  <si>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</si>
  <si>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</si>
  <si>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</si>
  <si>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</si>
  <si>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</si>
  <si>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</si>
  <si>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</si>
  <si>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</si>
  <si>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</si>
  <si>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</si>
  <si>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</si>
  <si>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</si>
  <si>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</si>
  <si>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</si>
  <si>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</si>
  <si>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</si>
  <si>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</si>
  <si>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</si>
  <si>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</si>
  <si>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</si>
  <si>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</si>
  <si>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</si>
  <si>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</si>
  <si>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</si>
  <si>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</si>
  <si>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</si>
  <si>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</si>
  <si>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</si>
  <si>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</si>
  <si>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</si>
  <si>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</si>
  <si>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</si>
  <si>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</si>
  <si>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</si>
  <si>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</si>
  <si>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</si>
  <si>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</si>
  <si>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</si>
  <si>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</si>
  <si>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</si>
  <si>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</si>
  <si>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</si>
  <si>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</si>
  <si>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</si>
  <si>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</si>
  <si>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</si>
  <si>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</si>
  <si>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</si>
  <si>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</si>
  <si>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</si>
  <si>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</si>
  <si>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</si>
  <si>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</si>
  <si>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</si>
  <si>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</si>
  <si>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</si>
  <si>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</si>
  <si>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</si>
  <si>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</si>
  <si>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</si>
  <si>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</si>
  <si>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</si>
  <si>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</si>
  <si>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</si>
  <si>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</si>
  <si>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</si>
  <si>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</si>
  <si>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</si>
  <si>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</si>
  <si>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</si>
  <si>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</si>
  <si>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</si>
  <si>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</si>
  <si>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</si>
  <si>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</si>
  <si>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</si>
  <si>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</si>
  <si>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</si>
  <si>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</si>
  <si>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</si>
  <si>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</si>
  <si>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</si>
  <si>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</si>
  <si>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</si>
  <si>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</si>
  <si>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</si>
  <si>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</si>
  <si>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</si>
  <si>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</si>
  <si>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</si>
  <si>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</si>
  <si>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</si>
  <si>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</si>
  <si>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</si>
  <si>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</si>
  <si>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</si>
  <si>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</si>
  <si>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</si>
  <si>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</si>
  <si>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</si>
  <si>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</si>
  <si>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</si>
  <si>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</si>
  <si>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</si>
  <si>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</si>
  <si>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</si>
  <si>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</si>
  <si>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</si>
  <si>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</si>
  <si>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</si>
  <si>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</si>
  <si>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</si>
  <si>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</si>
  <si>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</si>
  <si>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</si>
  <si>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</si>
  <si>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</si>
  <si>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</si>
  <si>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</si>
  <si>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</si>
  <si>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</si>
  <si>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</si>
  <si>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</si>
  <si>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</si>
  <si>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</si>
  <si>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</si>
  <si>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</si>
  <si>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</si>
  <si>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</si>
  <si>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</si>
  <si>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</si>
  <si>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</si>
  <si>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</si>
  <si>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</si>
  <si>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</si>
  <si>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</si>
  <si>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</si>
  <si>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</si>
  <si>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</si>
  <si>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</si>
  <si>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</si>
  <si>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</si>
  <si>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</si>
  <si>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</si>
  <si>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</si>
  <si>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</si>
  <si>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</si>
  <si>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</si>
  <si>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</si>
  <si>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</si>
  <si>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</si>
  <si>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</si>
  <si>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</si>
  <si>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</si>
  <si>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</si>
  <si>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</si>
  <si>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</si>
  <si>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</si>
  <si>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</si>
  <si>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</si>
  <si>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</si>
  <si>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</si>
  <si>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</si>
  <si>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</si>
  <si>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</si>
  <si>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</si>
  <si>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</si>
  <si>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</si>
  <si>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</si>
  <si>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</si>
  <si>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</si>
  <si>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</si>
  <si>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</si>
  <si>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</si>
  <si>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</si>
  <si>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</si>
  <si>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</si>
  <si>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</si>
  <si>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</si>
  <si>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</si>
  <si>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</si>
  <si>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</si>
  <si>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</si>
  <si>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</si>
  <si>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</si>
  <si>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</si>
  <si>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</si>
  <si>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</si>
  <si>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</si>
  <si>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</si>
  <si>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</si>
  <si>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</si>
  <si>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</si>
  <si>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</si>
  <si>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</si>
  <si>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</si>
  <si>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</si>
  <si>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</si>
  <si>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</si>
  <si>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</si>
  <si>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</si>
  <si>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</si>
  <si>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</si>
  <si>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</si>
  <si>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</si>
  <si>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</si>
  <si>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</si>
  <si>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</si>
  <si>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</si>
  <si>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</si>
  <si>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</si>
  <si>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</si>
  <si>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</si>
  <si>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</si>
  <si>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</si>
  <si>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</si>
  <si>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</si>
  <si>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</si>
  <si>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</si>
  <si>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</si>
  <si>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</si>
  <si>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</si>
  <si>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</si>
  <si>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</si>
  <si>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</si>
  <si>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</si>
  <si>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</si>
  <si>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</si>
  <si>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</si>
  <si>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</si>
  <si>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</si>
  <si>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</si>
  <si>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</si>
  <si>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</si>
  <si>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</si>
  <si>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</si>
  <si>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</si>
  <si>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</si>
  <si>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</si>
  <si>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</si>
  <si>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</si>
  <si>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</si>
  <si>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</si>
  <si>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</si>
  <si>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</si>
  <si>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</si>
  <si>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</si>
  <si>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</si>
  <si>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</si>
  <si>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</si>
  <si>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</si>
  <si>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</si>
  <si>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</si>
  <si>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</si>
  <si>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</si>
  <si>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</si>
  <si>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</si>
  <si>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</si>
  <si>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</si>
  <si>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</si>
  <si>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</si>
  <si>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</si>
  <si>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</si>
  <si>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</si>
  <si>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</si>
  <si>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</si>
  <si>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</si>
  <si>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</si>
  <si>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</si>
  <si>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</si>
  <si>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</si>
  <si>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</si>
  <si>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</si>
  <si>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</si>
  <si>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</si>
  <si>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</si>
  <si>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</si>
  <si>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</si>
  <si>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</si>
  <si>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</si>
  <si>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</si>
  <si>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</si>
  <si>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</si>
  <si>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</si>
  <si>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</si>
  <si>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</si>
  <si>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</si>
  <si>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</si>
  <si>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</si>
  <si>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</si>
  <si>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</si>
  <si>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</si>
  <si>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</si>
  <si>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</si>
  <si>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</si>
  <si>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</si>
  <si>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</si>
  <si>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</si>
  <si>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</si>
  <si>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</si>
  <si>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</si>
  <si>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</si>
  <si>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</si>
  <si>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</si>
  <si>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</si>
  <si>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</si>
  <si>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</si>
  <si>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</si>
  <si>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</si>
  <si>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</si>
  <si>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</si>
  <si>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</si>
  <si>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</si>
  <si>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</si>
  <si>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</si>
  <si>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</si>
  <si>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</si>
  <si>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</si>
  <si>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</si>
  <si>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</si>
  <si>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</si>
  <si>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</si>
  <si>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</si>
  <si>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</si>
  <si>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</si>
  <si>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</si>
  <si>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</si>
  <si>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</si>
  <si>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</si>
  <si>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</si>
  <si>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</si>
  <si>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</si>
  <si>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</si>
  <si>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</si>
  <si>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</si>
  <si>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</si>
  <si>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</si>
  <si>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</si>
  <si>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</si>
  <si>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</si>
  <si>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</si>
  <si>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</si>
  <si>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</si>
  <si>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</si>
  <si>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</si>
  <si>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</si>
  <si>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</si>
  <si>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</si>
  <si>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</si>
  <si>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</si>
  <si>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</si>
  <si>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</si>
  <si>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</si>
  <si>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</si>
  <si>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</si>
  <si>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</si>
  <si>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</si>
  <si>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</si>
  <si>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</si>
  <si>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</si>
  <si>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</si>
  <si>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</si>
  <si>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</si>
  <si>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</si>
  <si>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</si>
  <si>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</si>
  <si>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</si>
  <si>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</si>
  <si>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</si>
  <si>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</si>
  <si>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</si>
  <si>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</si>
  <si>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</si>
  <si>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</si>
  <si>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</si>
  <si>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</si>
  <si>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</si>
  <si>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</si>
  <si>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</si>
  <si>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</si>
  <si>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</si>
  <si>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</si>
  <si>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</si>
  <si>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</si>
  <si>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</si>
  <si>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</si>
  <si>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</si>
  <si>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</si>
  <si>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</si>
  <si>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</si>
  <si>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</si>
  <si>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</si>
  <si>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</si>
  <si>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</si>
  <si>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</si>
  <si>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</si>
  <si>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</si>
  <si>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</si>
  <si>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</si>
  <si>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</si>
  <si>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</si>
  <si>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</si>
  <si>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</si>
  <si>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</si>
  <si>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</si>
  <si>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</si>
  <si>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</si>
  <si>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</si>
  <si>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</si>
  <si>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</si>
  <si>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</si>
  <si>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</si>
  <si>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</si>
  <si>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</si>
  <si>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</si>
  <si>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</si>
  <si>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</si>
  <si>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</si>
  <si>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</si>
  <si>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</si>
  <si>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</si>
  <si>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</si>
  <si>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</si>
  <si>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</si>
  <si>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</si>
  <si>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</si>
  <si>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</si>
  <si>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</si>
  <si>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</si>
  <si>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</si>
  <si>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</si>
  <si>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</si>
  <si>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</si>
  <si>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</si>
  <si>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</si>
  <si>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</si>
  <si>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</si>
  <si>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</si>
  <si>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</si>
  <si>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</si>
  <si>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</si>
  <si>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</si>
  <si>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</si>
  <si>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</si>
  <si>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</si>
  <si>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</si>
  <si>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</si>
  <si>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</si>
  <si>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</si>
  <si>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</si>
  <si>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</si>
  <si>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</si>
  <si>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</si>
  <si>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</si>
  <si>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</si>
  <si>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</si>
  <si>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</si>
  <si>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</si>
  <si>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</si>
  <si>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</si>
  <si>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</si>
  <si>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</si>
  <si>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</si>
  <si>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</si>
  <si>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</si>
  <si>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</si>
  <si>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</si>
  <si>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</si>
  <si>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</si>
  <si>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</si>
  <si>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</si>
  <si>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</si>
  <si>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</si>
  <si>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</si>
  <si>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</si>
  <si>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</si>
  <si>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</si>
  <si>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</si>
  <si>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</si>
  <si>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</si>
  <si>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</si>
  <si>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</si>
  <si>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</si>
  <si>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</si>
  <si>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</si>
  <si>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</si>
  <si>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</si>
  <si>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</si>
  <si>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</si>
  <si>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</si>
  <si>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</si>
  <si>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</si>
  <si>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</si>
  <si>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</si>
  <si>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</si>
  <si>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</si>
  <si>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</si>
  <si>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</si>
  <si>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</si>
  <si>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</si>
  <si>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</si>
  <si>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</si>
  <si>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</si>
  <si>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</si>
  <si>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</si>
  <si>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</si>
  <si>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</si>
  <si>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</si>
  <si>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</si>
  <si>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</si>
  <si>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</si>
  <si>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</si>
  <si>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</si>
  <si>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</si>
  <si>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</si>
  <si>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</si>
  <si>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</si>
  <si>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</si>
  <si>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</si>
  <si>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</si>
  <si>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</si>
  <si>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</si>
  <si>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</si>
  <si>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</si>
  <si>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</si>
  <si>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</si>
  <si>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</si>
  <si>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</si>
  <si>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</si>
  <si>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</si>
  <si>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</si>
  <si>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</si>
  <si>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</si>
  <si>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</si>
  <si>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</si>
  <si>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</si>
  <si>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</si>
  <si>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</si>
  <si>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</si>
  <si>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</si>
  <si>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</si>
  <si>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</si>
  <si>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</si>
  <si>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</si>
  <si>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</si>
  <si>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</si>
  <si>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</si>
  <si>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</si>
  <si>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</si>
  <si>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</si>
  <si>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</si>
  <si>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</si>
  <si>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</si>
  <si>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</si>
  <si>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</si>
  <si>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</si>
  <si>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</si>
  <si>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</si>
  <si>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</si>
  <si>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</si>
  <si>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</si>
  <si>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</si>
  <si>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</si>
  <si>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</si>
  <si>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</si>
  <si>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</si>
  <si>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</si>
  <si>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</si>
  <si>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</si>
  <si>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</si>
  <si>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</si>
  <si>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</si>
  <si>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</si>
  <si>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</si>
  <si>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</si>
  <si>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</si>
  <si>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</si>
  <si>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</si>
  <si>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</si>
  <si>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</si>
  <si>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</si>
  <si>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</si>
  <si>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</si>
  <si>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</si>
  <si>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</si>
  <si>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</si>
  <si>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</si>
  <si>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</si>
  <si>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</si>
  <si>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</si>
  <si>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</si>
  <si>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</si>
  <si>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</si>
  <si>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</si>
  <si>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</si>
  <si>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</si>
  <si>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</si>
  <si>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</si>
  <si>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</si>
  <si>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</si>
  <si>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</si>
  <si>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</si>
  <si>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</si>
  <si>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</si>
  <si>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</si>
  <si>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</si>
  <si>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</si>
  <si>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</si>
  <si>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</si>
  <si>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</si>
  <si>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</si>
  <si>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</si>
  <si>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</si>
  <si>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</si>
  <si>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</si>
  <si>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</si>
  <si>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</si>
  <si>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</si>
  <si>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</si>
  <si>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</si>
  <si>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</si>
  <si>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</si>
  <si>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</si>
  <si>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</si>
  <si>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</si>
  <si>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</si>
  <si>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</si>
  <si>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</si>
  <si>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</si>
  <si>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</si>
  <si>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</si>
  <si>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</si>
  <si>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</si>
  <si>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</si>
  <si>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</si>
  <si>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</si>
  <si>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</si>
  <si>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</si>
  <si>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</si>
  <si>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</si>
  <si>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</si>
  <si>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</si>
  <si>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</si>
  <si>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</si>
  <si>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</si>
  <si>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</si>
  <si>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</si>
  <si>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</si>
  <si>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</si>
  <si>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</si>
  <si>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</si>
  <si>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</si>
  <si>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</si>
  <si>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</si>
  <si>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</si>
  <si>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</si>
  <si>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</si>
  <si>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</si>
  <si>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</si>
  <si>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</si>
  <si>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</si>
  <si>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</si>
  <si>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</si>
  <si>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</si>
  <si>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</si>
  <si>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</si>
  <si>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</si>
  <si>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</si>
  <si>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</si>
  <si>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</si>
  <si>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</si>
  <si>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</si>
  <si>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</si>
  <si>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</si>
  <si>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</si>
  <si>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</si>
  <si>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</si>
  <si>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</si>
  <si>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</si>
  <si>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</si>
  <si>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</si>
  <si>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</si>
  <si>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</si>
  <si>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</si>
  <si>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</si>
  <si>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</si>
  <si>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</si>
  <si>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</si>
  <si>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</si>
  <si>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</si>
  <si>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</si>
  <si>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</si>
  <si>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</si>
  <si>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</si>
  <si>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</si>
  <si>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</si>
  <si>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</si>
  <si>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</si>
  <si>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</si>
  <si>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</si>
  <si>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</si>
  <si>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</si>
  <si>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</si>
  <si>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</si>
  <si>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</si>
  <si>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</si>
  <si>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</si>
  <si>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</si>
  <si>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</si>
  <si>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</si>
  <si>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</si>
  <si>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</si>
  <si>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</si>
  <si>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</si>
  <si>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</si>
  <si>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</si>
  <si>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</si>
  <si>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</si>
  <si>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</si>
  <si>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</si>
  <si>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</si>
  <si>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</si>
  <si>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</si>
  <si>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</si>
  <si>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</si>
  <si>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</si>
  <si>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</si>
  <si>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</si>
  <si>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</si>
  <si>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</si>
  <si>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</si>
  <si>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</si>
  <si>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</si>
  <si>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</si>
  <si>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</si>
  <si>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</si>
  <si>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</si>
  <si>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</si>
  <si>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</si>
  <si>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</si>
  <si>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</si>
  <si>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</si>
  <si>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</si>
  <si>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</si>
  <si>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</si>
  <si>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</si>
  <si>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</si>
  <si>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</si>
  <si>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</si>
  <si>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</si>
  <si>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</si>
  <si>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</si>
  <si>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</si>
  <si>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</si>
  <si>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</si>
  <si>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</si>
  <si>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</si>
  <si>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</si>
  <si>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</si>
  <si>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</si>
  <si>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</si>
  <si>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</si>
  <si>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</si>
  <si>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</si>
  <si>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</si>
  <si>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</si>
  <si>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</si>
  <si>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</si>
  <si>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</si>
  <si>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</si>
  <si>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</si>
  <si>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</si>
  <si>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</si>
  <si>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</si>
  <si>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</si>
  <si>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</si>
  <si>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</si>
  <si>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</si>
  <si>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</si>
  <si>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</si>
  <si>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</si>
  <si>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</si>
  <si>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</si>
  <si>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</si>
  <si>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</si>
  <si>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</si>
  <si>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</si>
  <si>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</si>
  <si>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</si>
  <si>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</si>
  <si>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</si>
  <si>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</si>
  <si>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</si>
  <si>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</si>
  <si>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</si>
  <si>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</si>
  <si>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</si>
  <si>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</si>
  <si>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</si>
  <si>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</si>
  <si>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</si>
  <si>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</si>
  <si>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</si>
  <si>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</si>
  <si>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</si>
  <si>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</si>
  <si>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</si>
  <si>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</si>
  <si>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</si>
  <si>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</si>
  <si>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</si>
  <si>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</si>
  <si>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</si>
  <si>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</si>
  <si>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</si>
  <si>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</si>
  <si>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</si>
  <si>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</si>
  <si>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</si>
  <si>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</si>
  <si>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</si>
  <si>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</si>
  <si>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</si>
  <si>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</si>
  <si>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</si>
  <si>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</si>
  <si>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</si>
  <si>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</si>
  <si>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</si>
  <si>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</si>
  <si>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</si>
  <si>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</si>
  <si>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</si>
  <si>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</si>
  <si>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</si>
  <si>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</si>
  <si>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</si>
  <si>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</si>
  <si>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</si>
  <si>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</si>
  <si>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</si>
  <si>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</si>
  <si>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</si>
  <si>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</si>
  <si>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</si>
  <si>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</si>
  <si>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</si>
  <si>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</si>
  <si>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</si>
  <si>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</si>
  <si>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</si>
  <si>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</si>
  <si>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</si>
  <si>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</si>
  <si>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</si>
  <si>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</si>
  <si>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</si>
  <si>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</si>
  <si>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</si>
  <si>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</si>
  <si>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</si>
  <si>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</si>
  <si>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</si>
  <si>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</si>
  <si>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</si>
  <si>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</si>
  <si>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</si>
  <si>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</si>
  <si>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</si>
  <si>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</si>
  <si>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</si>
  <si>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</si>
  <si>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</si>
  <si>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</si>
  <si>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</si>
  <si>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</si>
  <si>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</si>
  <si>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</si>
  <si>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</si>
  <si>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</si>
  <si>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</si>
  <si>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</si>
  <si>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</si>
  <si>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</si>
  <si>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</si>
  <si>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</si>
  <si>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</si>
  <si>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</si>
  <si>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</si>
  <si>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</si>
  <si>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</si>
  <si>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</si>
  <si>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</si>
  <si>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</si>
  <si>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</si>
  <si>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</si>
  <si>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</si>
  <si>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</si>
  <si>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</si>
  <si>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</si>
  <si>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</si>
  <si>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</si>
  <si>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</si>
  <si>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</si>
  <si>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</si>
  <si>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</si>
  <si>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</si>
  <si>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</si>
  <si>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</si>
  <si>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</si>
  <si>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</si>
  <si>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</si>
  <si>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</si>
  <si>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</si>
  <si>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</si>
  <si>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</si>
  <si>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</si>
  <si>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</si>
  <si>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</si>
  <si>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</si>
  <si>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</si>
  <si>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</si>
  <si>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</si>
  <si>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</si>
  <si>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</si>
  <si>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</si>
  <si>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</si>
  <si>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</si>
  <si>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</si>
  <si>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</si>
  <si>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</si>
  <si>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</si>
  <si>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</si>
  <si>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</si>
  <si>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</si>
  <si>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</si>
  <si>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</si>
  <si>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</si>
  <si>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</si>
  <si>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</si>
  <si>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</si>
  <si>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</si>
  <si>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</si>
  <si>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</si>
  <si>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</si>
  <si>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</si>
  <si>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</si>
  <si>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</si>
  <si>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</si>
  <si>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</si>
  <si>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</si>
  <si>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</si>
  <si>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</si>
  <si>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</si>
  <si>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</si>
  <si>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</si>
  <si>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</si>
  <si>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</si>
  <si>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</si>
  <si>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</si>
  <si>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</si>
  <si>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</si>
  <si>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</si>
  <si>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</si>
  <si>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</si>
  <si>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</si>
  <si>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</si>
  <si>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</si>
  <si>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</si>
  <si>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</si>
  <si>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</si>
  <si>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</si>
  <si>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</si>
  <si>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</si>
  <si>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</si>
  <si>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</si>
  <si>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</si>
  <si>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</si>
  <si>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</si>
  <si>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</si>
  <si>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</si>
  <si>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</si>
  <si>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</si>
  <si>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</si>
  <si>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</si>
  <si>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</si>
  <si>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</si>
  <si>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</si>
  <si>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</si>
  <si>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</si>
  <si>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</si>
  <si>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</si>
  <si>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</si>
  <si>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</si>
  <si>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</si>
  <si>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</si>
  <si>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</si>
  <si>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</si>
  <si>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</si>
  <si>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</si>
  <si>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</si>
  <si>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</si>
  <si>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</si>
  <si>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</si>
  <si>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</si>
  <si>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</si>
  <si>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</si>
  <si>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</si>
  <si>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</si>
  <si>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</si>
  <si>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</si>
  <si>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</si>
  <si>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</si>
  <si>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</si>
  <si>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</si>
  <si>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</si>
  <si>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</si>
  <si>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</si>
  <si>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</si>
  <si>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</si>
  <si>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</si>
  <si>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</si>
  <si>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</si>
  <si>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</si>
  <si>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</si>
  <si>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</si>
  <si>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</si>
  <si>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</si>
  <si>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</si>
  <si>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</si>
  <si>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</si>
  <si>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</si>
  <si>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</si>
  <si>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</si>
  <si>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</si>
  <si>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</si>
  <si>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</si>
  <si>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</si>
  <si>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</si>
  <si>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</si>
  <si>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</si>
  <si>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</si>
  <si>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</si>
  <si>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</si>
  <si>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</si>
  <si>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</si>
  <si>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</si>
  <si>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</si>
  <si>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</si>
  <si>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</si>
  <si>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</si>
  <si>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</si>
  <si>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</si>
  <si>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</si>
  <si>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</si>
  <si>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</si>
  <si>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</si>
  <si>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</si>
  <si>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</si>
  <si>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</si>
  <si>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</si>
  <si>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</si>
  <si>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</si>
  <si>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</si>
  <si>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</si>
  <si>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</si>
  <si>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</si>
  <si>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</si>
  <si>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</si>
  <si>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</si>
  <si>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</si>
  <si>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</si>
  <si>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</si>
  <si>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</si>
  <si>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</si>
  <si>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</si>
  <si>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</si>
  <si>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</si>
  <si>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</si>
  <si>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</si>
  <si>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</si>
  <si>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</si>
  <si>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</si>
  <si>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</si>
  <si>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</si>
  <si>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</si>
  <si>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</si>
  <si>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</si>
  <si>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</si>
  <si>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</si>
  <si>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</si>
  <si>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</si>
  <si>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</si>
  <si>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</si>
  <si>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</si>
  <si>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</si>
  <si>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</si>
  <si>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</si>
  <si>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</si>
  <si>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</si>
  <si>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</si>
  <si>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</si>
  <si>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</si>
  <si>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</si>
  <si>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</si>
  <si>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</si>
  <si>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</si>
  <si>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</si>
  <si>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</si>
  <si>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</si>
  <si>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</si>
  <si>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</si>
  <si>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</si>
  <si>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</si>
  <si>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</si>
  <si>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</si>
  <si>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</si>
  <si>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</si>
  <si>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</si>
  <si>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</si>
  <si>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</si>
  <si>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</si>
  <si>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</si>
  <si>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</si>
  <si>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</si>
  <si>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</si>
  <si>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</si>
  <si>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</si>
  <si>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</si>
  <si>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</si>
  <si>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</si>
  <si>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</si>
  <si>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</si>
  <si>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</si>
  <si>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</si>
  <si>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</si>
  <si>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</si>
  <si>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</si>
  <si>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</si>
  <si>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</si>
  <si>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</si>
  <si>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</si>
  <si>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</si>
  <si>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</si>
  <si>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</si>
  <si>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</si>
  <si>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</si>
  <si>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</si>
  <si>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</si>
  <si>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</si>
  <si>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</si>
  <si>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</si>
  <si>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</si>
  <si>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</si>
  <si>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</si>
  <si>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</si>
  <si>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</si>
  <si>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</si>
  <si>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</si>
  <si>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</si>
  <si>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</si>
  <si>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</si>
  <si>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</si>
  <si>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</si>
  <si>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</si>
  <si>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</si>
  <si>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</si>
  <si>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</si>
  <si>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</si>
  <si>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</si>
  <si>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</si>
  <si>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</si>
  <si>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</si>
  <si>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</si>
  <si>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</si>
  <si>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</si>
  <si>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</si>
  <si>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</si>
  <si>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</si>
  <si>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</si>
  <si>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</si>
  <si>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</si>
  <si>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</si>
  <si>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</si>
  <si>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</si>
  <si>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</si>
  <si>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</si>
  <si>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</si>
  <si>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</si>
  <si>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</si>
  <si>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</si>
  <si>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</si>
  <si>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</si>
  <si>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</si>
  <si>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</si>
  <si>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</si>
  <si>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</si>
  <si>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</si>
  <si>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</si>
  <si>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</si>
  <si>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</si>
  <si>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</si>
  <si>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</si>
  <si>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</si>
  <si>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</si>
  <si>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</si>
  <si>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</si>
  <si>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</si>
  <si>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</si>
  <si>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</si>
  <si>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</si>
  <si>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</si>
  <si>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</si>
  <si>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</si>
  <si>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</si>
  <si>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</si>
  <si>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</si>
  <si>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</si>
  <si>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</si>
  <si>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</si>
  <si>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</si>
  <si>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</si>
  <si>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</si>
  <si>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</si>
  <si>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</si>
  <si>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</si>
  <si>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</si>
  <si>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</si>
  <si>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</si>
  <si>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</si>
  <si>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</si>
  <si>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</si>
  <si>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</si>
  <si>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</si>
  <si>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</si>
  <si>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</si>
  <si>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</si>
  <si>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</si>
  <si>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</si>
  <si>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</si>
  <si>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</si>
  <si>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</si>
  <si>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</si>
  <si>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</si>
  <si>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</si>
  <si>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</si>
  <si>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</si>
  <si>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</si>
  <si>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</si>
  <si>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</si>
  <si>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</si>
  <si>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</si>
  <si>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</si>
  <si>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</si>
  <si>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</si>
  <si>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</si>
  <si>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</si>
  <si>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</si>
  <si>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</si>
  <si>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</si>
  <si>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</si>
  <si>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</si>
  <si>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</si>
  <si>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</si>
  <si>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</si>
  <si>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</si>
  <si>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</si>
  <si>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</si>
  <si>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</si>
  <si>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</si>
  <si>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</si>
  <si>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</si>
  <si>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</si>
  <si>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</si>
  <si>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</si>
  <si>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</si>
  <si>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</si>
  <si>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</si>
  <si>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</si>
  <si>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</si>
  <si>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</si>
  <si>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</si>
  <si>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</si>
  <si>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</si>
  <si>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</si>
  <si>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</si>
  <si>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</si>
  <si>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</si>
  <si>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</si>
  <si>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</si>
  <si>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</si>
  <si>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</si>
  <si>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</si>
  <si>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</si>
  <si>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</si>
  <si>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</si>
  <si>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</si>
  <si>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</si>
  <si>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</si>
  <si>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</si>
  <si>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</si>
  <si>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</si>
  <si>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</si>
  <si>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</si>
  <si>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</si>
  <si>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</si>
  <si>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</si>
  <si>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</si>
  <si>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</si>
  <si>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</si>
  <si>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</si>
  <si>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</si>
  <si>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</si>
  <si>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</si>
  <si>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</si>
  <si>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</si>
  <si>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</si>
  <si>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</si>
  <si>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</si>
  <si>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</si>
  <si>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</si>
  <si>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</si>
  <si>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</si>
  <si>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</si>
  <si>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</si>
  <si>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</si>
  <si>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</si>
  <si>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</si>
  <si>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</si>
  <si>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</si>
  <si>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</si>
  <si>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</si>
  <si>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</si>
  <si>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</si>
  <si>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</si>
  <si>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</si>
  <si>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</si>
  <si>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</si>
  <si>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</si>
  <si>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</si>
  <si>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</si>
  <si>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</si>
  <si>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</si>
  <si>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</si>
  <si>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</si>
  <si>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</si>
  <si>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</si>
  <si>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</si>
  <si>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</si>
  <si>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</si>
  <si>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</si>
  <si>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</si>
  <si>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</si>
  <si>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</si>
  <si>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</si>
  <si>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</si>
  <si>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</si>
  <si>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</si>
  <si>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</si>
  <si>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</si>
  <si>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</si>
  <si>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</si>
  <si>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</si>
  <si>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</si>
  <si>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</si>
  <si>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</si>
  <si>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</si>
  <si>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</si>
  <si>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</si>
  <si>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</si>
  <si>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</si>
  <si>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</si>
  <si>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</si>
  <si>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</si>
  <si>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</si>
  <si>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</si>
  <si>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</si>
  <si>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</si>
  <si>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</si>
  <si>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</si>
  <si>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</si>
  <si>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</si>
  <si>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</si>
  <si>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</si>
  <si>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</si>
  <si>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</si>
  <si>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</si>
  <si>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</si>
  <si>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</si>
  <si>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</si>
  <si>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</si>
  <si>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</si>
  <si>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</si>
  <si>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</si>
  <si>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</si>
  <si>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</si>
  <si>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</si>
  <si>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</si>
  <si>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</si>
  <si>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</si>
  <si>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</si>
  <si>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</si>
  <si>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</si>
  <si>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</si>
  <si>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</si>
  <si>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</si>
  <si>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</si>
  <si>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</si>
  <si>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</si>
  <si>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</si>
  <si>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</si>
  <si>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</si>
  <si>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</si>
  <si>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</si>
  <si>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</si>
  <si>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</si>
  <si>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</si>
  <si>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</si>
  <si>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</si>
  <si>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</si>
  <si>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</si>
  <si>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</si>
  <si>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</si>
  <si>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</si>
  <si>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</si>
  <si>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</si>
  <si>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</si>
  <si>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</si>
  <si>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</si>
  <si>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</si>
  <si>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</si>
  <si>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</si>
  <si>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</si>
  <si>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</si>
  <si>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</si>
  <si>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</si>
  <si>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</si>
  <si>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</si>
  <si>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</si>
  <si>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</si>
  <si>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</si>
  <si>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</si>
  <si>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</si>
  <si>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</si>
  <si>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</si>
  <si>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</si>
  <si>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</si>
  <si>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</si>
  <si>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</si>
  <si>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</si>
  <si>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</si>
  <si>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</si>
  <si>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</si>
  <si>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</si>
  <si>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</si>
  <si>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</si>
  <si>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</si>
  <si>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</si>
  <si>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</si>
  <si>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</si>
  <si>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</si>
  <si>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</si>
  <si>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</si>
  <si>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</si>
  <si>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</si>
  <si>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</si>
  <si>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</si>
  <si>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</si>
  <si>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</si>
  <si>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</si>
  <si>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</si>
  <si>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</si>
  <si>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</si>
  <si>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</si>
  <si>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</si>
  <si>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</si>
  <si>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</si>
  <si>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</si>
  <si>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</si>
  <si>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</si>
  <si>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</si>
  <si>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</si>
  <si>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</si>
  <si>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</si>
  <si>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</si>
  <si>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</si>
  <si>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</si>
  <si>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</si>
  <si>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</si>
  <si>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</si>
  <si>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</si>
  <si>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</si>
  <si>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</si>
  <si>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</si>
  <si>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</si>
  <si>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</si>
  <si>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</si>
  <si>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</si>
  <si>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</si>
  <si>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</si>
  <si>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</si>
  <si>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</si>
  <si>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</si>
  <si>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</si>
  <si>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</si>
  <si>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</si>
  <si>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</si>
  <si>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</si>
  <si>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</si>
  <si>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</si>
  <si>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</si>
  <si>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</si>
  <si>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</si>
  <si>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</si>
  <si>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</si>
  <si>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</si>
  <si>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</si>
  <si>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</si>
  <si>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</si>
  <si>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</si>
  <si>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</si>
  <si>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</si>
  <si>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</si>
  <si>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</si>
  <si>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</si>
  <si>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</si>
  <si>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</si>
  <si>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</si>
  <si>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</si>
  <si>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</si>
  <si>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</si>
  <si>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</si>
  <si>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</si>
  <si>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</si>
  <si>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</si>
  <si>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</si>
  <si>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</si>
  <si>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</si>
  <si>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</si>
  <si>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</si>
  <si>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</si>
  <si>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</si>
  <si>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</si>
  <si>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</si>
  <si>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</si>
  <si>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</si>
  <si>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</si>
  <si>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</si>
  <si>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</si>
  <si>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</si>
  <si>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</si>
  <si>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</si>
  <si>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</si>
  <si>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</si>
  <si>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</si>
  <si>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</si>
  <si>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</si>
  <si>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</si>
  <si>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</si>
  <si>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</si>
  <si>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</si>
  <si>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</si>
  <si>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</si>
  <si>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</si>
  <si>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</si>
  <si>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</si>
  <si>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</si>
  <si>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</si>
  <si>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</si>
  <si>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</si>
  <si>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</si>
  <si>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</si>
  <si>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</si>
  <si>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</si>
  <si>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</si>
  <si>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</si>
  <si>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</si>
  <si>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</si>
  <si>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</si>
  <si>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</si>
  <si>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</si>
  <si>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</si>
  <si>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</si>
  <si>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</si>
  <si>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</si>
  <si>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</si>
  <si>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</si>
  <si>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</si>
  <si>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</si>
  <si>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</si>
  <si>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</si>
  <si>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</si>
  <si>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</si>
  <si>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</si>
  <si>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</si>
  <si>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</si>
  <si>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</si>
  <si>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</si>
  <si>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</si>
  <si>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</si>
  <si>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</si>
  <si>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</si>
  <si>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</si>
  <si>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</si>
  <si>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</si>
  <si>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</si>
  <si>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</si>
  <si>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</si>
  <si>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</si>
  <si>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</si>
  <si>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</si>
  <si>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</si>
  <si>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</si>
  <si>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</si>
  <si>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</si>
  <si>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</si>
  <si>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</si>
  <si>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</si>
  <si>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</si>
  <si>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</si>
  <si>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</si>
  <si>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</si>
  <si>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</si>
  <si>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</si>
  <si>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</si>
  <si>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</si>
  <si>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</si>
  <si>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</si>
  <si>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</si>
  <si>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</si>
  <si>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</si>
  <si>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</si>
  <si>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</si>
  <si>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</si>
  <si>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</si>
  <si>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</si>
  <si>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</si>
  <si>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</si>
  <si>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</si>
  <si>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</si>
  <si>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</si>
  <si>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</si>
  <si>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</si>
  <si>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</si>
  <si>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</si>
  <si>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</si>
  <si>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</si>
  <si>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</si>
  <si>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</si>
  <si>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</si>
  <si>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</si>
  <si>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</si>
  <si>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</si>
  <si>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</si>
  <si>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</si>
  <si>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</si>
  <si>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</si>
  <si>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</si>
  <si>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</si>
  <si>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</si>
  <si>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</si>
  <si>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</si>
  <si>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</si>
  <si>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</si>
  <si>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</si>
  <si>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</si>
  <si>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</si>
  <si>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</si>
  <si>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</si>
  <si>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</si>
  <si>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</si>
  <si>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</si>
  <si>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</si>
  <si>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</si>
  <si>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</si>
  <si>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</si>
  <si>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</si>
  <si>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</si>
  <si>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</si>
  <si>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</si>
  <si>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</si>
  <si>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</si>
  <si>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</si>
  <si>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</si>
  <si>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</si>
  <si>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</si>
  <si>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</si>
  <si>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</si>
  <si>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</si>
  <si>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</si>
  <si>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</si>
  <si>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</si>
  <si>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</si>
  <si>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</si>
  <si>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</si>
  <si>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</si>
  <si>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</si>
  <si>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</si>
  <si>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</si>
  <si>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</si>
  <si>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</si>
  <si>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</si>
  <si>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</si>
  <si>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</si>
  <si>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</si>
  <si>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</si>
  <si>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</si>
  <si>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</si>
  <si>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</si>
  <si>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</si>
  <si>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</si>
  <si>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</si>
  <si>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</si>
  <si>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</si>
  <si>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</si>
  <si>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</si>
  <si>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</si>
  <si>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</si>
  <si>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</si>
  <si>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</si>
  <si>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</si>
  <si>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</si>
  <si>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</si>
  <si>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</si>
  <si>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</si>
  <si>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</si>
  <si>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</si>
  <si>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</si>
  <si>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</si>
  <si>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</si>
  <si>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</si>
  <si>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</si>
  <si>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</si>
  <si>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</si>
  <si>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</si>
  <si>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</si>
  <si>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</si>
  <si>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</si>
  <si>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</si>
  <si>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</si>
  <si>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</si>
  <si>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</si>
  <si>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</si>
  <si>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</si>
  <si>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</si>
  <si>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</si>
  <si>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</si>
  <si>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</si>
  <si>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</si>
  <si>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</si>
  <si>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</si>
  <si>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</si>
  <si>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</si>
  <si>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</si>
  <si>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</si>
  <si>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</si>
  <si>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</si>
  <si>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</si>
  <si>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</si>
  <si>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</si>
  <si>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</si>
  <si>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</si>
  <si>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</si>
  <si>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</si>
  <si>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</si>
  <si>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</si>
  <si>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</si>
  <si>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</si>
  <si>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</si>
  <si>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</si>
  <si>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</si>
  <si>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</si>
  <si>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</si>
  <si>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</si>
  <si>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</si>
  <si>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</si>
  <si>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</si>
  <si>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</si>
  <si>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</si>
  <si>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</si>
  <si>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</si>
  <si>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</si>
  <si>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</si>
  <si>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</si>
  <si>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</si>
  <si>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</si>
  <si>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</si>
  <si>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</si>
  <si>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</si>
  <si>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</si>
  <si>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</si>
  <si>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</si>
  <si>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</si>
  <si>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</si>
  <si>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</si>
  <si>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</si>
  <si>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</si>
  <si>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</si>
  <si>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</si>
  <si>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</si>
  <si>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</si>
  <si>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</si>
  <si>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</si>
  <si>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</si>
  <si>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</si>
  <si>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</si>
  <si>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</si>
  <si>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</si>
  <si>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</si>
  <si>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</si>
  <si>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</si>
  <si>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</si>
  <si>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</si>
  <si>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</si>
  <si>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</si>
  <si>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</si>
  <si>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</si>
  <si>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</si>
  <si>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</si>
  <si>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</si>
  <si>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</si>
  <si>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</si>
  <si>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</si>
  <si>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</si>
  <si>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</si>
  <si>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</si>
  <si>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</si>
  <si>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</si>
  <si>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</si>
  <si>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</si>
  <si>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</si>
  <si>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</si>
  <si>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</si>
  <si>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</si>
  <si>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</si>
  <si>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</si>
  <si>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</si>
  <si>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</si>
  <si>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</si>
  <si>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</si>
  <si>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</si>
  <si>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</si>
  <si>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</si>
  <si>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</si>
  <si>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</si>
  <si>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</si>
  <si>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</si>
  <si>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</si>
  <si>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</si>
  <si>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</si>
  <si>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</si>
  <si>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</si>
  <si>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</si>
  <si>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</si>
  <si>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</si>
  <si>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</si>
  <si>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</si>
  <si>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</si>
  <si>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</si>
  <si>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</si>
  <si>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</si>
  <si>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</si>
  <si>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</si>
  <si>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</si>
  <si>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</si>
  <si>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</si>
  <si>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</si>
  <si>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</si>
  <si>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</si>
  <si>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</si>
  <si>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</si>
  <si>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</si>
  <si>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</si>
  <si>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</si>
  <si>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</si>
  <si>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</si>
  <si>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</si>
  <si>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</si>
  <si>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</si>
  <si>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</si>
  <si>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</si>
  <si>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</si>
  <si>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</si>
  <si>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</si>
  <si>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</si>
  <si>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</si>
  <si>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</si>
  <si>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</si>
  <si>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</si>
  <si>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</si>
  <si>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</si>
  <si>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</si>
  <si>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</si>
  <si>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</si>
  <si>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</si>
  <si>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</si>
  <si>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</si>
  <si>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</si>
  <si>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</si>
  <si>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</si>
  <si>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</si>
  <si>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</si>
  <si>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</si>
  <si>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</si>
  <si>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</si>
  <si>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</si>
  <si>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</si>
  <si>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</si>
  <si>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</si>
  <si>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</si>
  <si>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</si>
  <si>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</si>
  <si>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</si>
  <si>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</si>
  <si>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</si>
  <si>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</si>
  <si>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</si>
  <si>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</si>
  <si>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</si>
  <si>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</si>
  <si>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</si>
  <si>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</si>
  <si>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</si>
  <si>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</si>
  <si>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</si>
  <si>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</si>
  <si>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</si>
  <si>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</si>
  <si>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</si>
  <si>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</si>
  <si>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</si>
  <si>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</si>
  <si>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</si>
  <si>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</si>
  <si>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</si>
  <si>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</si>
  <si>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</si>
  <si>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</si>
  <si>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</si>
  <si>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</si>
  <si>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</si>
  <si>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</si>
  <si>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</si>
  <si>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</si>
  <si>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</si>
  <si>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</si>
  <si>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</si>
  <si>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</si>
  <si>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</si>
  <si>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</si>
  <si>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</si>
  <si>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</si>
  <si>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</si>
  <si>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</si>
  <si>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</si>
  <si>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</si>
  <si>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</si>
  <si>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</si>
  <si>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</si>
  <si>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</si>
  <si>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</si>
  <si>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</si>
  <si>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</si>
  <si>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</si>
  <si>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</si>
  <si>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</si>
  <si>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</si>
  <si>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</si>
  <si>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</si>
  <si>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</si>
  <si>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</si>
  <si>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</si>
  <si>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</si>
  <si>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</si>
  <si>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</si>
  <si>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</si>
  <si>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</si>
  <si>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</si>
  <si>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</si>
  <si>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</si>
  <si>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</si>
  <si>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</si>
  <si>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</si>
  <si>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</si>
  <si>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</si>
  <si>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</si>
  <si>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</si>
  <si>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</si>
  <si>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</si>
  <si>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</si>
  <si>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</si>
  <si>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</si>
  <si>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</si>
  <si>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</si>
  <si>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</si>
  <si>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</si>
  <si>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</si>
  <si>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</si>
  <si>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</si>
  <si>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</si>
  <si>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</si>
  <si>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</si>
  <si>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</si>
  <si>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</si>
  <si>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</si>
  <si>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</si>
  <si>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</si>
  <si>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</si>
  <si>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</si>
  <si>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</si>
  <si>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</si>
  <si>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</si>
  <si>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</si>
  <si>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</si>
  <si>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</si>
  <si>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</si>
  <si>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</si>
  <si>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</si>
  <si>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</si>
  <si>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</si>
  <si>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</si>
  <si>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</si>
  <si>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</si>
  <si>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</si>
  <si>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</si>
  <si>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</si>
  <si>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</si>
  <si>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</si>
  <si>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</si>
  <si>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</si>
  <si>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</si>
  <si>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</si>
  <si>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</si>
  <si>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</si>
  <si>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</si>
  <si>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</si>
  <si>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</si>
  <si>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</si>
  <si>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</si>
  <si>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</si>
  <si>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</si>
  <si>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</si>
  <si>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</si>
  <si>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</si>
  <si>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</si>
  <si>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</si>
  <si>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</si>
  <si>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</si>
  <si>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</si>
  <si>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</si>
  <si>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</si>
  <si>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</si>
  <si>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</si>
  <si>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</si>
  <si>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</si>
  <si>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</si>
  <si>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</si>
  <si>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</si>
  <si>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</si>
  <si>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</si>
  <si>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</si>
  <si>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</si>
  <si>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</si>
  <si>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</si>
  <si>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</si>
  <si>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</si>
  <si>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</si>
  <si>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</si>
  <si>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</si>
  <si>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</si>
  <si>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</si>
  <si>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</si>
  <si>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</si>
  <si>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</si>
  <si>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</si>
  <si>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</si>
  <si>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</si>
  <si>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</si>
  <si>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</si>
  <si>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</si>
  <si>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</si>
  <si>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</si>
  <si>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</si>
  <si>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</si>
  <si>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</si>
  <si>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</si>
  <si>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</si>
  <si>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</si>
  <si>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</si>
  <si>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</si>
  <si>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</si>
  <si>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</si>
  <si>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</si>
  <si>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</si>
  <si>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</si>
  <si>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</si>
  <si>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</si>
  <si>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</si>
  <si>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</si>
  <si>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</si>
  <si>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</si>
  <si>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</si>
  <si>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</si>
  <si>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</si>
  <si>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</si>
  <si>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</si>
  <si>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</si>
  <si>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</si>
  <si>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</si>
  <si>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</si>
  <si>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</si>
  <si>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</si>
  <si>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</si>
  <si>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</si>
  <si>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</si>
  <si>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</si>
  <si>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</si>
  <si>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</si>
  <si>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</si>
  <si>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</si>
  <si>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</si>
  <si>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</si>
  <si>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</si>
  <si>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</si>
  <si>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</si>
  <si>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</si>
  <si>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</si>
  <si>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</si>
  <si>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</si>
  <si>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</si>
  <si>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</si>
  <si>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</si>
  <si>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</si>
  <si>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</si>
  <si>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</si>
  <si>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</si>
  <si>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</si>
  <si>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</si>
  <si>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</si>
  <si>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</si>
  <si>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</si>
  <si>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</si>
  <si>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</si>
  <si>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</si>
  <si>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</si>
  <si>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</si>
  <si>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</si>
  <si>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</si>
  <si>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</si>
  <si>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</si>
  <si>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</si>
  <si>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</si>
  <si>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</si>
  <si>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</si>
  <si>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</si>
  <si>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</si>
  <si>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</si>
  <si>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</si>
  <si>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</si>
  <si>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</si>
  <si>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</si>
  <si>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</si>
  <si>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</si>
  <si>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</si>
  <si>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</si>
  <si>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</si>
  <si>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</si>
  <si>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</si>
  <si>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</si>
  <si>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</si>
  <si>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</si>
  <si>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</si>
  <si>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</si>
  <si>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</si>
  <si>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</si>
  <si>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</si>
  <si>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</si>
  <si>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</si>
  <si>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</si>
  <si>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</si>
  <si>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</si>
  <si>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</si>
  <si>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</si>
  <si>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</si>
  <si>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</si>
  <si>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</si>
  <si>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</si>
  <si>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</si>
  <si>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</si>
  <si>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</si>
  <si>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</si>
  <si>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</si>
  <si>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</si>
  <si>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</si>
  <si>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</si>
  <si>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</si>
  <si>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</si>
  <si>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</si>
  <si>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</si>
  <si>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</si>
  <si>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</si>
  <si>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</si>
  <si>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</si>
  <si>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</si>
  <si>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</si>
  <si>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</si>
  <si>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</si>
  <si>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</si>
  <si>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</si>
  <si>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</si>
  <si>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</si>
  <si>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</si>
  <si>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</si>
  <si>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</si>
  <si>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</si>
  <si>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</si>
  <si>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</si>
  <si>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</si>
  <si>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</si>
  <si>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</si>
  <si>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</si>
  <si>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</si>
  <si>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</si>
  <si>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</si>
  <si>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</si>
  <si>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</si>
  <si>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</si>
  <si>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</si>
  <si>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</si>
  <si>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</si>
  <si>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</si>
  <si>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</si>
  <si>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</si>
  <si>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</si>
  <si>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</si>
  <si>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</si>
  <si>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</si>
  <si>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</si>
  <si>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</si>
  <si>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</si>
  <si>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</si>
  <si>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</si>
  <si>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</si>
  <si>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</si>
  <si>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</si>
  <si>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</si>
  <si>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</si>
  <si>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</si>
  <si>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</si>
  <si>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</si>
  <si>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</si>
  <si>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</si>
  <si>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</si>
  <si>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</si>
  <si>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</si>
  <si>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</si>
  <si>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</si>
  <si>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</si>
  <si>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</si>
  <si>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</si>
  <si>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</si>
  <si>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</si>
  <si>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</si>
  <si>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</si>
  <si>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</si>
  <si>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</si>
  <si>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</si>
  <si>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</si>
  <si>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</si>
  <si>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</si>
  <si>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</si>
  <si>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</si>
  <si>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</si>
  <si>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</si>
  <si>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</si>
  <si>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</si>
  <si>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</si>
  <si>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</si>
  <si>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</si>
  <si>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</si>
  <si>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</si>
  <si>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</si>
  <si>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</si>
  <si>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</si>
  <si>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</si>
  <si>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</si>
  <si>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</si>
  <si>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</si>
  <si>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</si>
  <si>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</si>
  <si>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</si>
  <si>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</si>
  <si>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</si>
  <si>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</si>
  <si>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</si>
  <si>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</si>
  <si>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</si>
  <si>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</si>
  <si>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</si>
  <si>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</si>
  <si>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</si>
  <si>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</si>
  <si>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</si>
  <si>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</si>
  <si>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</si>
  <si>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</si>
  <si>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</si>
  <si>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</si>
  <si>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</si>
  <si>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</si>
  <si>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</si>
  <si>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</si>
  <si>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</si>
  <si>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</si>
  <si>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</si>
  <si>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</si>
  <si>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</si>
  <si>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</si>
  <si>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</si>
  <si>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</si>
  <si>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</si>
  <si>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</si>
  <si>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</si>
  <si>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</si>
  <si>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</si>
  <si>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</si>
  <si>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</si>
  <si>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</si>
  <si>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</si>
  <si>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</si>
  <si>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</si>
  <si>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</si>
  <si>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</si>
  <si>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</si>
  <si>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</si>
  <si>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</si>
  <si>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</si>
  <si>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</si>
  <si>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</si>
  <si>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</si>
  <si>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</si>
  <si>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</si>
  <si>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</si>
  <si>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</si>
  <si>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</si>
  <si>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</si>
  <si>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</si>
  <si>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</si>
  <si>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</si>
  <si>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</si>
  <si>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</si>
  <si>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</si>
  <si>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</si>
  <si>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</si>
  <si>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</si>
  <si>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</si>
  <si>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</si>
  <si>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</si>
  <si>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</si>
  <si>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</si>
  <si>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</si>
  <si>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</si>
  <si>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</si>
  <si>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</si>
  <si>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</si>
  <si>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</si>
  <si>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</si>
  <si>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</si>
  <si>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</si>
  <si>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</si>
  <si>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</si>
  <si>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</si>
  <si>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</si>
  <si>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</si>
  <si>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</si>
  <si>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</si>
  <si>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</si>
  <si>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</si>
  <si>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</si>
  <si>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</si>
  <si>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</si>
  <si>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</si>
  <si>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</si>
  <si>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</si>
  <si>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</si>
  <si>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</si>
  <si>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</si>
  <si>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</si>
  <si>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</si>
  <si>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</si>
  <si>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</si>
  <si>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</si>
  <si>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</si>
  <si>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</si>
  <si>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</si>
  <si>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</si>
  <si>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</si>
  <si>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</si>
  <si>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</si>
  <si>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</si>
  <si>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</si>
  <si>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</si>
  <si>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</si>
  <si>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</si>
  <si>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</si>
  <si>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</si>
  <si>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</si>
  <si>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</si>
  <si>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</si>
  <si>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</si>
  <si>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</si>
  <si>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</si>
  <si>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</si>
  <si>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</si>
  <si>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</si>
  <si>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</si>
  <si>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</si>
  <si>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</si>
  <si>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</si>
  <si>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</si>
  <si>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</si>
  <si>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</si>
  <si>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</si>
  <si>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</si>
  <si>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</si>
  <si>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</si>
  <si>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</si>
  <si>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</si>
  <si>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</si>
  <si>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</si>
  <si>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</si>
  <si>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</si>
  <si>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</si>
  <si>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</si>
  <si>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</si>
  <si>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</si>
  <si>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</si>
  <si>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</si>
  <si>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</si>
  <si>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</si>
  <si>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</si>
  <si>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</si>
  <si>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</si>
  <si>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</si>
  <si>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</si>
  <si>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</si>
  <si>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</si>
  <si>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</si>
  <si>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</si>
  <si>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</si>
  <si>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</si>
  <si>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</si>
  <si>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</si>
  <si>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</si>
  <si>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</si>
  <si>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</si>
  <si>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</si>
  <si>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</si>
  <si>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</si>
  <si>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</si>
  <si>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</si>
  <si>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</si>
  <si>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</si>
  <si>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</si>
  <si>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</si>
  <si>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</si>
  <si>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</si>
  <si>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</si>
  <si>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</si>
  <si>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</si>
  <si>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</si>
  <si>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</si>
  <si>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</si>
  <si>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</si>
  <si>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</si>
  <si>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</si>
  <si>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</si>
  <si>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</si>
  <si>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</si>
  <si>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</si>
  <si>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</si>
  <si>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</si>
  <si>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</si>
  <si>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</si>
  <si>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</si>
  <si>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</si>
  <si>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</si>
  <si>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</si>
  <si>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</si>
  <si>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</si>
  <si>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</si>
  <si>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</si>
  <si>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</si>
  <si>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</si>
  <si>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</si>
  <si>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</si>
  <si>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</si>
  <si>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</si>
  <si>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</si>
  <si>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</si>
  <si>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</si>
  <si>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</si>
  <si>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</si>
  <si>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</si>
  <si>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</si>
  <si>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</si>
  <si>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</si>
  <si>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</si>
  <si>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</si>
  <si>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</si>
  <si>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</si>
  <si>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</si>
  <si>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</si>
  <si>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</si>
  <si>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</si>
  <si>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</si>
  <si>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</si>
  <si>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</si>
  <si>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</si>
  <si>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</si>
  <si>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</si>
  <si>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</si>
  <si>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</si>
  <si>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</si>
  <si>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</si>
  <si>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</si>
  <si>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</si>
  <si>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</si>
  <si>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</si>
  <si>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</si>
  <si>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</si>
  <si>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</si>
  <si>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</si>
  <si>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</si>
  <si>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</si>
  <si>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</si>
  <si>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</si>
  <si>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</si>
  <si>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</si>
  <si>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</si>
  <si>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</si>
  <si>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</si>
  <si>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</si>
  <si>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</si>
  <si>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</si>
  <si>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</si>
  <si>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</si>
  <si>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</si>
  <si>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</si>
  <si>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</si>
  <si>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</si>
  <si>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</si>
  <si>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</si>
  <si>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</si>
  <si>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</si>
  <si>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</si>
  <si>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</si>
  <si>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</si>
  <si>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</si>
  <si>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</si>
  <si>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</si>
  <si>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</si>
  <si>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</si>
  <si>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</si>
  <si>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</si>
  <si>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</si>
  <si>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</si>
  <si>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</si>
  <si>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</si>
  <si>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</si>
  <si>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</si>
  <si>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</si>
  <si>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</si>
  <si>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</si>
  <si>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</si>
  <si>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</si>
  <si>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</si>
  <si>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</si>
  <si>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</si>
  <si>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</si>
  <si>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</si>
  <si>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</si>
  <si>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</si>
  <si>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</si>
  <si>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</si>
  <si>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</si>
  <si>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</si>
  <si>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</si>
  <si>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</si>
  <si>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</si>
  <si>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</si>
  <si>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</si>
  <si>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</si>
  <si>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</si>
  <si>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</si>
  <si>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</si>
  <si>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</si>
  <si>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</si>
  <si>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</si>
  <si>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</si>
  <si>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</si>
  <si>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</si>
  <si>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</si>
  <si>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</si>
  <si>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</si>
  <si>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</si>
  <si>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</si>
  <si>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</si>
  <si>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</si>
  <si>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</si>
  <si>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</si>
  <si>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</si>
  <si>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</si>
  <si>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</si>
  <si>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</si>
  <si>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</si>
  <si>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</si>
  <si>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</si>
  <si>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</si>
  <si>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</si>
  <si>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</si>
  <si>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</si>
  <si>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</si>
  <si>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</si>
  <si>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</si>
  <si>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</si>
  <si>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</si>
  <si>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</si>
  <si>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</si>
  <si>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</si>
  <si>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</si>
  <si>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</si>
  <si>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</si>
  <si>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</si>
  <si>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</si>
  <si>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</si>
  <si>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</si>
  <si>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</si>
  <si>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</si>
  <si>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</si>
  <si>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</si>
  <si>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</si>
  <si>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</si>
  <si>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</si>
  <si>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</si>
  <si>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</si>
  <si>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</si>
  <si>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</si>
  <si>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</si>
  <si>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</si>
  <si>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</si>
  <si>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</si>
  <si>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</si>
  <si>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</si>
  <si>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</si>
  <si>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</si>
  <si>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</si>
  <si>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</si>
  <si>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</si>
  <si>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</si>
  <si>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</si>
  <si>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</si>
  <si>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</si>
  <si>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</si>
  <si>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</si>
  <si>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</si>
  <si>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</si>
  <si>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</si>
  <si>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</si>
  <si>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</si>
  <si>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</si>
  <si>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</si>
  <si>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</si>
  <si>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</si>
  <si>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</si>
  <si>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</si>
  <si>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</si>
  <si>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</si>
  <si>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</si>
  <si>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</si>
  <si>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</si>
  <si>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</si>
  <si>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</si>
  <si>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</si>
  <si>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</si>
  <si>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</si>
  <si>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</si>
  <si>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</si>
  <si>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</si>
  <si>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</si>
  <si>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</si>
  <si>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</si>
  <si>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</si>
  <si>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</si>
  <si>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</si>
  <si>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</si>
  <si>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</si>
  <si>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</si>
  <si>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</si>
  <si>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</si>
  <si>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</si>
  <si>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</si>
  <si>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</si>
  <si>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</si>
  <si>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</si>
  <si>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</si>
  <si>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</si>
  <si>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</si>
  <si>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</si>
  <si>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</si>
  <si>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</si>
  <si>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</si>
  <si>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</si>
  <si>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</si>
  <si>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</si>
  <si>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</si>
  <si>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</si>
  <si>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</si>
  <si>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</si>
  <si>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</si>
  <si>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</si>
  <si>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</si>
  <si>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</si>
  <si>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</si>
  <si>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</si>
  <si>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</si>
  <si>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</si>
  <si>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</si>
  <si>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</si>
  <si>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</si>
  <si>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</si>
  <si>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</si>
  <si>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</si>
  <si>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</si>
  <si>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</si>
  <si>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</si>
  <si>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</si>
  <si>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</si>
  <si>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</si>
  <si>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</si>
  <si>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</si>
  <si>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</si>
  <si>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</si>
  <si>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</si>
  <si>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</si>
  <si>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</si>
  <si>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</si>
  <si>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</si>
  <si>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</si>
  <si>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</si>
  <si>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</si>
  <si>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</si>
  <si>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</si>
  <si>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</si>
  <si>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</si>
  <si>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</si>
  <si>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</si>
  <si>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</si>
  <si>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</si>
  <si>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</si>
  <si>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</si>
  <si>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</si>
  <si>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</si>
  <si>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</si>
  <si>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</si>
  <si>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</si>
  <si>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</si>
  <si>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</si>
  <si>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</si>
  <si>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</si>
  <si>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</si>
  <si>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</si>
  <si>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</si>
  <si>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</si>
  <si>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</si>
  <si>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</si>
  <si>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</si>
  <si>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</si>
  <si>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</si>
  <si>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</si>
  <si>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</si>
  <si>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</si>
  <si>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</si>
  <si>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</si>
  <si>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</si>
  <si>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</si>
  <si>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</si>
  <si>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</si>
  <si>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</si>
  <si>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</si>
  <si>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</si>
  <si>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</si>
  <si>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</si>
  <si>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</si>
  <si>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</si>
  <si>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</si>
  <si>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</si>
  <si>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</si>
  <si>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</si>
  <si>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</si>
  <si>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</si>
  <si>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</si>
  <si>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</si>
  <si>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</si>
  <si>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</si>
  <si>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</si>
  <si>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</si>
  <si>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</si>
  <si>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</si>
  <si>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</si>
  <si>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</si>
  <si>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</si>
  <si>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</si>
  <si>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</si>
  <si>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</si>
  <si>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</si>
  <si>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</si>
  <si>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</si>
  <si>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</si>
  <si>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</si>
  <si>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</si>
  <si>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</si>
  <si>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</si>
  <si>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</si>
  <si>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</si>
  <si>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</si>
  <si>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</si>
  <si>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</si>
  <si>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</si>
  <si>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</si>
  <si>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</si>
  <si>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</si>
  <si>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</si>
  <si>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</si>
  <si>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</si>
  <si>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</si>
  <si>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</si>
  <si>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</si>
  <si>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</si>
  <si>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</si>
  <si>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</si>
  <si>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</si>
  <si>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</si>
  <si>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</si>
  <si>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</si>
  <si>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</si>
  <si>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</si>
  <si>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</si>
  <si>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</si>
  <si>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</si>
  <si>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</si>
  <si>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</si>
  <si>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</si>
  <si>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</si>
  <si>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</si>
  <si>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</si>
  <si>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</si>
  <si>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</si>
  <si>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</si>
  <si>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</si>
  <si>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</si>
  <si>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</si>
  <si>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</si>
  <si>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</si>
  <si>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</si>
  <si>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</si>
  <si>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</si>
  <si>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</si>
  <si>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</si>
  <si>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</si>
  <si>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</si>
  <si>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</si>
  <si>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</si>
  <si>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</si>
  <si>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</si>
  <si>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</si>
  <si>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</si>
  <si>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</si>
  <si>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</si>
  <si>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</si>
  <si>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</si>
  <si>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</si>
  <si>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</si>
  <si>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</si>
  <si>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</si>
  <si>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</si>
  <si>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</si>
  <si>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</si>
  <si>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</si>
  <si>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</si>
  <si>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</si>
  <si>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</si>
  <si>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</si>
  <si>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</si>
  <si>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</si>
  <si>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</si>
  <si>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</si>
  <si>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</si>
  <si>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</si>
  <si>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</si>
  <si>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</si>
  <si>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</si>
  <si>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</si>
  <si>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</si>
  <si>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</si>
  <si>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</si>
  <si>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</si>
  <si>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</si>
  <si>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</si>
  <si>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</si>
  <si>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</si>
  <si>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</si>
  <si>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</si>
  <si>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</si>
  <si>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</si>
  <si>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</si>
  <si>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</si>
  <si>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</si>
  <si>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</si>
  <si>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</si>
  <si>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</si>
  <si>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</si>
  <si>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</si>
  <si>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</si>
  <si>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</si>
  <si>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</si>
  <si>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</si>
  <si>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</si>
  <si>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</si>
  <si>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</si>
  <si>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</si>
  <si>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</si>
  <si>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</si>
  <si>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</si>
  <si>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</si>
  <si>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</si>
  <si>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</si>
  <si>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</si>
  <si>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</si>
  <si>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</si>
  <si>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</si>
  <si>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</si>
  <si>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</si>
  <si>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</si>
  <si>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</si>
  <si>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</si>
  <si>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</si>
  <si>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</si>
  <si>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</si>
  <si>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</si>
  <si>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</si>
  <si>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</si>
  <si>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</si>
  <si>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</si>
  <si>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</si>
  <si>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</si>
  <si>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</si>
  <si>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</si>
  <si>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</si>
  <si>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</si>
  <si>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</si>
  <si>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</si>
  <si>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</si>
  <si>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</si>
  <si>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</si>
  <si>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</si>
  <si>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</si>
  <si>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</si>
  <si>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</si>
  <si>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</si>
  <si>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</si>
  <si>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</si>
  <si>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</si>
  <si>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</si>
  <si>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</si>
  <si>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</si>
  <si>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</si>
  <si>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</si>
  <si>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</si>
  <si>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</si>
  <si>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</si>
  <si>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</si>
  <si>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</si>
  <si>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</si>
  <si>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</si>
  <si>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</si>
  <si>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</si>
  <si>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</si>
  <si>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</si>
  <si>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</si>
  <si>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</si>
  <si>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</si>
  <si>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</si>
  <si>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</si>
  <si>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</si>
  <si>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</si>
  <si>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</si>
  <si>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</si>
  <si>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</si>
  <si>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</si>
  <si>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</si>
  <si>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</si>
  <si>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</si>
  <si>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</si>
  <si>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</si>
  <si>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</si>
  <si>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</si>
  <si>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</si>
  <si>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</si>
  <si>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</si>
  <si>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</si>
  <si>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</si>
  <si>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</si>
  <si>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</si>
  <si>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</si>
  <si>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</si>
  <si>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</si>
  <si>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</si>
  <si>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</si>
  <si>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</si>
  <si>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</si>
  <si>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</si>
  <si>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</si>
  <si>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</si>
  <si>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</si>
  <si>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</si>
  <si>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</si>
  <si>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</si>
  <si>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</si>
  <si>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</si>
  <si>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</si>
  <si>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</si>
  <si>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</si>
  <si>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</si>
  <si>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</si>
  <si>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</si>
  <si>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</si>
  <si>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</si>
  <si>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</si>
  <si>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</si>
  <si>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</si>
  <si>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</si>
  <si>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</si>
  <si>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</si>
  <si>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</si>
  <si>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</si>
  <si>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</si>
  <si>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</si>
  <si>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</si>
  <si>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</si>
  <si>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</si>
  <si>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</si>
  <si>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</si>
  <si>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</si>
  <si>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</si>
  <si>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</si>
  <si>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</si>
  <si>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</si>
  <si>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</si>
  <si>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</si>
  <si>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</si>
  <si>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</si>
  <si>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</si>
  <si>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</si>
  <si>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</si>
  <si>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</si>
  <si>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</si>
  <si>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</si>
  <si>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</si>
  <si>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</si>
  <si>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</si>
  <si>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</si>
  <si>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</si>
  <si>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</si>
  <si>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</si>
  <si>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</si>
  <si>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</si>
  <si>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</si>
  <si>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</si>
  <si>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</si>
  <si>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</si>
  <si>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</si>
  <si>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</si>
  <si>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</si>
  <si>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</si>
  <si>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</si>
  <si>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</si>
  <si>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</si>
  <si>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</si>
  <si>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</si>
  <si>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</si>
  <si>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</si>
  <si>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</si>
  <si>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</si>
  <si>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</si>
  <si>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</si>
  <si>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</si>
  <si>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</si>
  <si>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</si>
  <si>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</si>
  <si>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</si>
  <si>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</si>
  <si>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</si>
  <si>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</si>
  <si>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</si>
  <si>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</si>
  <si>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</si>
  <si>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</si>
  <si>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</si>
  <si>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</si>
  <si>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</si>
  <si>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</si>
  <si>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</si>
  <si>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</si>
  <si>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</si>
  <si>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</si>
  <si>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</si>
  <si>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</si>
  <si>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</si>
  <si>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</si>
  <si>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</si>
  <si>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</si>
  <si>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</si>
  <si>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</si>
  <si>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</si>
  <si>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</si>
  <si>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</si>
  <si>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</si>
  <si>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</si>
  <si>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</si>
  <si>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</si>
  <si>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</si>
  <si>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</si>
  <si>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</si>
  <si>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</si>
  <si>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</si>
  <si>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</si>
  <si>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</si>
  <si>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</si>
  <si>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</si>
  <si>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</si>
  <si>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</si>
  <si>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</si>
  <si>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</si>
  <si>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</si>
  <si>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</si>
  <si>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</si>
  <si>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</si>
  <si>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</si>
  <si>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</si>
  <si>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</si>
  <si>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</si>
  <si>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</si>
  <si>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</si>
  <si>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</si>
  <si>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</si>
  <si>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</si>
  <si>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</si>
  <si>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</si>
  <si>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</si>
  <si>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</si>
  <si>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</si>
  <si>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</si>
  <si>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</si>
  <si>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</si>
  <si>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</si>
  <si>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</si>
  <si>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</si>
  <si>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</si>
  <si>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</si>
  <si>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</si>
  <si>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</si>
  <si>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</si>
  <si>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</si>
  <si>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</si>
  <si>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</si>
  <si>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</si>
  <si>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</si>
  <si>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</si>
  <si>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</si>
  <si>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</si>
  <si>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</si>
  <si>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</si>
  <si>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</si>
  <si>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</si>
  <si>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</si>
  <si>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</si>
  <si>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</si>
  <si>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</si>
  <si>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</si>
  <si>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</si>
  <si>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</si>
  <si>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</si>
  <si>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</si>
  <si>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</si>
  <si>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</si>
  <si>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</si>
  <si>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</si>
  <si>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</si>
  <si>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</si>
  <si>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</si>
  <si>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</si>
  <si>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</si>
  <si>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</si>
  <si>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</si>
  <si>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</si>
  <si>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</si>
  <si>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</si>
  <si>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</si>
  <si>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</si>
  <si>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</si>
  <si>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</si>
  <si>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</si>
  <si>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</si>
  <si>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</si>
  <si>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</si>
  <si>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</si>
  <si>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</si>
  <si>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</si>
  <si>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</si>
  <si>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</si>
  <si>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</si>
  <si>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</si>
  <si>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</si>
  <si>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</si>
  <si>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</si>
  <si>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</si>
  <si>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</si>
  <si>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</si>
  <si>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</si>
  <si>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</si>
  <si>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</si>
  <si>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</si>
  <si>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</si>
  <si>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</si>
  <si>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</si>
  <si>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</si>
  <si>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</si>
  <si>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</si>
  <si>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</si>
  <si>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</si>
  <si>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</si>
  <si>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</si>
  <si>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</si>
  <si>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</si>
  <si>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</si>
  <si>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</si>
  <si>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</si>
  <si>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</si>
  <si>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</si>
  <si>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</si>
  <si>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</si>
  <si>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</si>
  <si>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</si>
  <si>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</si>
  <si>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</si>
  <si>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</si>
  <si>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</si>
  <si>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</si>
  <si>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</si>
  <si>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</si>
  <si>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</si>
  <si>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</si>
  <si>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</si>
  <si>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</si>
  <si>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</si>
  <si>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</si>
  <si>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</si>
  <si>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</si>
  <si>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</si>
  <si>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</si>
  <si>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</si>
  <si>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</si>
  <si>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</si>
  <si>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</si>
  <si>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</si>
  <si>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</si>
  <si>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</si>
  <si>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</si>
  <si>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</si>
  <si>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</si>
  <si>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</si>
  <si>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</si>
  <si>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</si>
  <si>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</si>
  <si>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</si>
  <si>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</si>
  <si>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</si>
  <si>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</si>
  <si>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</si>
  <si>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</si>
  <si>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</si>
  <si>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</si>
  <si>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</si>
  <si>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</si>
  <si>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</si>
  <si>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</si>
  <si>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</si>
  <si>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</si>
  <si>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</si>
  <si>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</si>
  <si>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</si>
  <si>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</si>
  <si>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</si>
  <si>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</si>
  <si>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</si>
  <si>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</si>
  <si>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</si>
  <si>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</si>
  <si>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</si>
  <si>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</si>
  <si>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</si>
  <si>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</si>
  <si>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</si>
  <si>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</si>
  <si>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</si>
  <si>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</si>
  <si>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</si>
  <si>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</si>
  <si>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</si>
  <si>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</si>
  <si>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</si>
  <si>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</si>
  <si>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</si>
  <si>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</si>
  <si>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</si>
  <si>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</si>
  <si>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</si>
  <si>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</si>
  <si>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</si>
  <si>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</si>
  <si>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</si>
  <si>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</si>
  <si>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</si>
  <si>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</si>
  <si>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</si>
  <si>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</si>
  <si>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</si>
  <si>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</si>
  <si>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</si>
  <si>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</si>
  <si>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</si>
  <si>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</si>
  <si>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</si>
  <si>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</si>
  <si>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</si>
  <si>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</si>
  <si>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</si>
  <si>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</si>
  <si>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</si>
  <si>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</si>
  <si>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</si>
  <si>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</si>
  <si>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</si>
  <si>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</si>
  <si>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</si>
  <si>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</si>
  <si>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</si>
  <si>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</si>
  <si>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</si>
  <si>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</si>
  <si>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</si>
  <si>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</si>
  <si>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</si>
  <si>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</si>
  <si>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</si>
  <si>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</si>
  <si>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</si>
  <si>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</si>
  <si>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</si>
  <si>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</si>
  <si>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</si>
  <si>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</si>
  <si>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</si>
  <si>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</si>
  <si>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</si>
  <si>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</si>
  <si>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</si>
  <si>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</si>
  <si>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</si>
  <si>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</si>
  <si>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</si>
  <si>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</si>
  <si>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</si>
  <si>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</si>
  <si>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</si>
  <si>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</si>
  <si>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</si>
  <si>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</si>
  <si>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</si>
  <si>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</si>
  <si>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</si>
  <si>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</si>
  <si>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</si>
  <si>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</si>
  <si>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</si>
  <si>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</si>
  <si>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</si>
  <si>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</si>
  <si>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</si>
  <si>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</si>
  <si>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</si>
  <si>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</si>
  <si>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</si>
  <si>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</si>
  <si>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</si>
  <si>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</si>
  <si>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</si>
  <si>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</si>
  <si>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</si>
  <si>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</si>
  <si>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</si>
  <si>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</si>
  <si>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</si>
  <si>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</si>
  <si>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</si>
  <si>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</si>
  <si>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</si>
  <si>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</si>
  <si>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</si>
  <si>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</si>
  <si>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</si>
  <si>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</si>
  <si>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</si>
  <si>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</si>
  <si>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</si>
  <si>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</si>
  <si>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</si>
  <si>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</si>
  <si>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</si>
  <si>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</si>
  <si>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</si>
  <si>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</si>
  <si>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</si>
  <si>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</si>
  <si>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</si>
  <si>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</si>
  <si>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</si>
  <si>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</si>
  <si>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</si>
  <si>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</si>
  <si>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</si>
  <si>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</si>
  <si>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</si>
  <si>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</si>
  <si>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</si>
  <si>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</si>
  <si>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</si>
  <si>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</si>
  <si>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</si>
  <si>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</si>
  <si>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</si>
  <si>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</si>
  <si>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</si>
  <si>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</si>
  <si>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</si>
  <si>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</si>
  <si>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</si>
  <si>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</si>
  <si>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</si>
  <si>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</si>
  <si>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</si>
  <si>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</si>
  <si>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</si>
  <si>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</si>
  <si>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</si>
  <si>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</si>
  <si>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</si>
  <si>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</si>
  <si>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</si>
  <si>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</si>
  <si>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</si>
  <si>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</si>
  <si>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</si>
  <si>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</si>
  <si>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</si>
  <si>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</si>
  <si>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</si>
  <si>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</si>
  <si>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</si>
  <si>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</si>
  <si>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</si>
  <si>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</si>
  <si>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</si>
  <si>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</si>
  <si>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</si>
  <si>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</si>
  <si>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</si>
  <si>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</si>
  <si>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</si>
  <si>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</si>
  <si>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</si>
  <si>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</si>
  <si>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</si>
  <si>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</si>
  <si>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</si>
  <si>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</si>
  <si>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</si>
  <si>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</si>
  <si>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</si>
  <si>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</si>
  <si>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</si>
  <si>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</si>
  <si>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</si>
  <si>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</si>
  <si>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</si>
  <si>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</si>
  <si>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</si>
  <si>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</si>
  <si>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</si>
  <si>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</si>
  <si>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</si>
  <si>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</si>
  <si>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</si>
  <si>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</si>
  <si>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</si>
  <si>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</si>
  <si>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</si>
  <si>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</si>
  <si>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</si>
  <si>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</si>
  <si>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</si>
  <si>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</si>
  <si>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</si>
  <si>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</si>
  <si>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</si>
  <si>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</si>
  <si>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</si>
  <si>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</si>
  <si>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</si>
  <si>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</si>
  <si>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</si>
  <si>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</si>
  <si>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</si>
  <si>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</si>
  <si>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</si>
  <si>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</si>
  <si>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</si>
  <si>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</si>
  <si>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</si>
  <si>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</si>
  <si>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</si>
  <si>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</si>
  <si>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</si>
  <si>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</si>
  <si>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</si>
  <si>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</si>
  <si>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</si>
  <si>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</si>
  <si>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</si>
  <si>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</si>
  <si>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</si>
  <si>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</si>
  <si>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</si>
  <si>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</si>
  <si>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</si>
  <si>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</si>
  <si>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</si>
  <si>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</si>
  <si>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</si>
  <si>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</si>
  <si>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</si>
  <si>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</si>
  <si>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</si>
  <si>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</si>
  <si>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</si>
  <si>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</si>
  <si>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</si>
  <si>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</si>
  <si>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</si>
  <si>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</si>
  <si>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</si>
  <si>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</si>
  <si>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</si>
  <si>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</si>
  <si>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</si>
  <si>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</si>
  <si>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</si>
  <si>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</si>
  <si>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</si>
  <si>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</si>
  <si>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</si>
  <si>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</si>
  <si>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</si>
  <si>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</si>
  <si>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</si>
  <si>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</si>
  <si>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</si>
  <si>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</si>
  <si>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</si>
  <si>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</si>
  <si>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</si>
  <si>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</si>
  <si>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</si>
  <si>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</si>
  <si>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</si>
  <si>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</si>
  <si>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</si>
  <si>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</si>
  <si>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</si>
  <si>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</si>
  <si>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</si>
  <si>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</si>
  <si>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</si>
  <si>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</si>
  <si>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</si>
  <si>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</si>
  <si>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</si>
  <si>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</si>
  <si>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</si>
  <si>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</si>
  <si>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</si>
  <si>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</si>
  <si>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</si>
  <si>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</si>
  <si>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</si>
  <si>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</si>
  <si>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</si>
  <si>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</si>
  <si>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</si>
  <si>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</si>
  <si>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</si>
  <si>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</si>
  <si>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</si>
  <si>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</si>
  <si>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</si>
  <si>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</si>
  <si>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</si>
  <si>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</si>
  <si>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</si>
  <si>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</si>
  <si>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</si>
  <si>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</si>
  <si>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</si>
  <si>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</si>
  <si>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</si>
  <si>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</si>
  <si>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</si>
  <si>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</si>
  <si>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</si>
  <si>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</si>
  <si>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</si>
  <si>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</si>
  <si>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</si>
  <si>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</si>
  <si>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</si>
  <si>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</si>
  <si>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</si>
  <si>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</si>
  <si>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</si>
  <si>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</si>
  <si>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</si>
  <si>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</si>
  <si>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</si>
  <si>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</si>
  <si>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</si>
  <si>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</si>
  <si>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</si>
  <si>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</si>
  <si>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</si>
  <si>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</si>
  <si>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</si>
  <si>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</si>
  <si>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</si>
  <si>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</si>
  <si>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</si>
  <si>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</si>
  <si>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</si>
  <si>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</si>
  <si>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</si>
  <si>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</si>
  <si>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</si>
  <si>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</si>
  <si>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</si>
  <si>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</si>
  <si>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</si>
  <si>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</si>
  <si>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</si>
  <si>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</si>
  <si>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</si>
  <si>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</si>
  <si>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</si>
  <si>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</si>
  <si>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</si>
  <si>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</si>
  <si>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</si>
  <si>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</si>
  <si>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</si>
  <si>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</si>
  <si>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</si>
  <si>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</si>
  <si>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</si>
  <si>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</si>
  <si>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</si>
  <si>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</si>
  <si>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</si>
  <si>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</si>
  <si>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</si>
  <si>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</si>
  <si>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</si>
  <si>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</si>
  <si>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</si>
  <si>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</si>
  <si>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</si>
  <si>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</si>
  <si>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</si>
  <si>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</si>
  <si>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</si>
  <si>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</si>
  <si>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</si>
  <si>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</si>
  <si>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</si>
  <si>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</si>
  <si>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</si>
  <si>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</si>
  <si>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</si>
  <si>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</si>
  <si>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</si>
  <si>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</si>
  <si>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</si>
  <si>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</si>
  <si>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</si>
  <si>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</si>
  <si>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</si>
  <si>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</si>
  <si>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</si>
  <si>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</si>
  <si>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</si>
  <si>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</si>
  <si>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</si>
  <si>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</si>
  <si>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</si>
  <si>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</si>
  <si>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</si>
  <si>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</si>
  <si>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</si>
  <si>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</si>
  <si>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</si>
  <si>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</si>
  <si>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</si>
  <si>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</si>
  <si>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</si>
  <si>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</si>
  <si>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</si>
  <si>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</si>
  <si>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</si>
  <si>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</si>
  <si>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</si>
  <si>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</si>
  <si>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</si>
  <si>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</si>
  <si>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</si>
  <si>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</si>
  <si>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</si>
  <si>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</si>
  <si>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</si>
  <si>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</si>
  <si>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</si>
  <si>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</si>
  <si>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</si>
  <si>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</si>
  <si>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</si>
  <si>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</si>
  <si>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</si>
  <si>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</si>
  <si>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</si>
  <si>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</si>
  <si>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</si>
  <si>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</si>
  <si>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</si>
  <si>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</si>
  <si>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</si>
  <si>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</si>
  <si>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</si>
  <si>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</si>
  <si>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</si>
  <si>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</si>
  <si>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</si>
  <si>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</si>
  <si>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</si>
  <si>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</si>
  <si>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</si>
  <si>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</si>
  <si>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</si>
  <si>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</si>
  <si>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</si>
  <si>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</si>
  <si>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</si>
  <si>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</si>
  <si>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</si>
  <si>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</si>
  <si>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</si>
  <si>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</si>
  <si>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</si>
  <si>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</si>
  <si>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</si>
  <si>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</si>
  <si>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</si>
  <si>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</si>
  <si>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</si>
  <si>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</si>
  <si>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</si>
  <si>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</si>
  <si>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</si>
  <si>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</si>
  <si>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</si>
  <si>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</si>
  <si>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</si>
  <si>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</si>
  <si>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</si>
  <si>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</si>
  <si>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</si>
  <si>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</si>
  <si>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</si>
  <si>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</si>
  <si>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</si>
  <si>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</si>
  <si>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</si>
  <si>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</si>
  <si>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</si>
  <si>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</si>
  <si>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</si>
  <si>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</si>
  <si>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</si>
  <si>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</si>
  <si>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</si>
  <si>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</si>
  <si>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</si>
  <si>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</si>
  <si>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</si>
  <si>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</si>
  <si>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</si>
  <si>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</si>
  <si>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</si>
  <si>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</si>
  <si>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</si>
  <si>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</si>
  <si>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</si>
  <si>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</si>
  <si>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</si>
  <si>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</si>
  <si>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</si>
  <si>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</si>
  <si>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</si>
  <si>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</si>
  <si>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</si>
  <si>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</si>
  <si>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</si>
  <si>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</si>
  <si>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</si>
  <si>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</si>
  <si>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</si>
  <si>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</si>
  <si>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</si>
  <si>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</si>
  <si>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</si>
  <si>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</si>
  <si>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</si>
  <si>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</si>
  <si>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</si>
  <si>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</si>
  <si>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</si>
  <si>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</si>
  <si>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</si>
  <si>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</si>
  <si>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</si>
  <si>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</si>
  <si>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</si>
  <si>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</si>
  <si>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</si>
  <si>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</si>
  <si>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</si>
  <si>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</si>
  <si>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</si>
  <si>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</si>
  <si>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</si>
  <si>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</si>
  <si>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</si>
  <si>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</si>
  <si>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</si>
  <si>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</si>
  <si>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</si>
  <si>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</si>
  <si>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</si>
  <si>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</si>
  <si>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</si>
  <si>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</si>
  <si>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</si>
  <si>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</si>
  <si>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</si>
  <si>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</si>
  <si>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</si>
  <si>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</si>
  <si>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</si>
  <si>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</si>
  <si>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</si>
  <si>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</si>
  <si>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</si>
  <si>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</si>
  <si>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</si>
  <si>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</si>
  <si>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</si>
  <si>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</si>
  <si>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</si>
  <si>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</si>
  <si>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</si>
  <si>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</si>
  <si>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</si>
  <si>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</si>
  <si>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</si>
  <si>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</si>
  <si>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</si>
  <si>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</si>
  <si>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</si>
  <si>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</si>
  <si>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</si>
  <si>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</si>
  <si>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</si>
  <si>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</si>
  <si>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</si>
  <si>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</si>
  <si>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</si>
  <si>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</si>
  <si>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</si>
  <si>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</si>
  <si>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</si>
  <si>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</si>
  <si>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</si>
  <si>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</si>
  <si>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</si>
  <si>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</si>
  <si>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</si>
  <si>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</si>
  <si>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</si>
  <si>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</si>
  <si>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</si>
  <si>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</si>
  <si>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</si>
  <si>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</si>
  <si>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</si>
  <si>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</si>
  <si>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</si>
  <si>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</si>
  <si>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</si>
  <si>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</si>
  <si>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</si>
  <si>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</si>
  <si>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</si>
  <si>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</si>
  <si>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</si>
  <si>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</si>
  <si>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</si>
  <si>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</si>
  <si>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</si>
  <si>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</si>
  <si>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</si>
  <si>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</si>
  <si>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</si>
  <si>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</si>
  <si>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</si>
  <si>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</si>
  <si>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</si>
  <si>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</si>
  <si>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</si>
  <si>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</si>
  <si>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</si>
  <si>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</si>
  <si>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</si>
  <si>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</si>
  <si>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</si>
  <si>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</si>
  <si>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</si>
  <si>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</si>
  <si>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</si>
  <si>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</si>
  <si>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</si>
  <si>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</si>
  <si>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</si>
  <si>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</si>
  <si>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</si>
  <si>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</si>
  <si>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</si>
  <si>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</si>
  <si>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</si>
  <si>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</si>
  <si>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</si>
  <si>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</si>
  <si>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</si>
  <si>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</si>
  <si>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</si>
  <si>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</si>
  <si>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</si>
  <si>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</si>
  <si>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</si>
  <si>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</si>
  <si>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</si>
  <si>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</si>
  <si>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</si>
  <si>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</si>
  <si>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</si>
  <si>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</si>
  <si>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</si>
  <si>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</si>
  <si>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</si>
  <si>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</si>
  <si>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</si>
  <si>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</si>
  <si>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</si>
  <si>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</si>
  <si>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</si>
  <si>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</si>
  <si>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</si>
  <si>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</si>
  <si>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</si>
  <si>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</si>
  <si>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</si>
  <si>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</si>
  <si>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</si>
  <si>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</si>
  <si>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</si>
  <si>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</si>
  <si>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</si>
  <si>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</si>
  <si>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</si>
  <si>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</si>
  <si>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</si>
  <si>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</si>
  <si>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</si>
  <si>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</si>
  <si>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</si>
  <si>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</si>
  <si>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</si>
  <si>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</si>
  <si>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</si>
  <si>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</si>
  <si>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</si>
  <si>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</si>
  <si>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</si>
  <si>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</si>
  <si>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</si>
  <si>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</si>
  <si>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</si>
  <si>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</si>
  <si>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</si>
  <si>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</si>
  <si>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</si>
  <si>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</si>
  <si>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</si>
  <si>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</si>
  <si>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</si>
  <si>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</si>
  <si>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</si>
  <si>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</si>
  <si>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</si>
  <si>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</si>
  <si>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</si>
  <si>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</si>
  <si>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</si>
  <si>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</si>
  <si>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</si>
  <si>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</si>
  <si>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</si>
  <si>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</si>
  <si>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</si>
  <si>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</si>
  <si>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</si>
  <si>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</si>
  <si>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</si>
  <si>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</si>
  <si>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</si>
  <si>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</si>
  <si>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</si>
  <si>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</si>
  <si>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</si>
  <si>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</si>
  <si>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</si>
  <si>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</si>
  <si>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</si>
  <si>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</si>
  <si>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</si>
  <si>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</si>
  <si>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</si>
  <si>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</si>
  <si>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</si>
  <si>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</si>
  <si>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</si>
  <si>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</si>
  <si>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</si>
  <si>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</si>
  <si>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</si>
  <si>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</si>
  <si>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</si>
  <si>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</si>
  <si>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</si>
  <si>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</si>
  <si>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</si>
  <si>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</si>
  <si>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</si>
  <si>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</si>
  <si>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</si>
  <si>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</si>
  <si>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</si>
  <si>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</si>
  <si>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</si>
  <si>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</si>
  <si>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</si>
  <si>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</si>
  <si>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</si>
  <si>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</si>
  <si>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</si>
  <si>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</si>
  <si>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</si>
  <si>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</si>
  <si>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</si>
  <si>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</si>
  <si>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</si>
  <si>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</si>
  <si>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</si>
  <si>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</si>
  <si>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</si>
  <si>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</si>
  <si>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</si>
  <si>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</si>
  <si>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</si>
  <si>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</si>
  <si>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</si>
  <si>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</si>
  <si>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</si>
  <si>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</si>
  <si>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</si>
  <si>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</si>
  <si>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</si>
  <si>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</si>
  <si>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</si>
  <si>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</si>
  <si>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</si>
  <si>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</si>
  <si>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</si>
  <si>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</si>
  <si>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</si>
  <si>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</si>
  <si>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</si>
  <si>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</si>
  <si>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</si>
  <si>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</si>
  <si>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</si>
  <si>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</si>
  <si>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</si>
  <si>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</si>
  <si>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</si>
  <si>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</si>
  <si>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</si>
  <si>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</si>
  <si>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</si>
  <si>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</si>
  <si>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</si>
  <si>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</si>
  <si>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</si>
  <si>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</si>
  <si>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</si>
  <si>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</si>
  <si>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</si>
  <si>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</si>
  <si>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</si>
  <si>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</si>
  <si>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</si>
  <si>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</si>
  <si>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</si>
  <si>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</si>
  <si>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</si>
  <si>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</si>
  <si>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</si>
  <si>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</si>
  <si>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</si>
  <si>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</si>
  <si>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</si>
  <si>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</si>
  <si>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</si>
  <si>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</si>
  <si>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</si>
  <si>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</si>
  <si>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</si>
  <si>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</si>
  <si>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</si>
  <si>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</si>
  <si>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</si>
  <si>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</si>
  <si>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</si>
  <si>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</si>
  <si>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</si>
  <si>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</si>
  <si>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</si>
  <si>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</si>
  <si>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</si>
  <si>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</si>
  <si>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</si>
  <si>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</si>
  <si>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</si>
  <si>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</si>
  <si>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</si>
  <si>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</si>
  <si>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</si>
  <si>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</si>
  <si>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</si>
  <si>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</si>
  <si>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</si>
  <si>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</si>
  <si>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</si>
  <si>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</si>
  <si>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</si>
  <si>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</si>
  <si>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</si>
  <si>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</si>
  <si>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</si>
  <si>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</si>
  <si>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</si>
  <si>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</si>
  <si>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</si>
  <si>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</si>
  <si>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</si>
  <si>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</si>
  <si>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</si>
  <si>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</si>
  <si>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</si>
  <si>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</si>
  <si>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</si>
  <si>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</si>
  <si>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</si>
  <si>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</si>
  <si>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</si>
  <si>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</si>
  <si>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</si>
  <si>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</si>
  <si>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</si>
  <si>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</si>
  <si>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</si>
  <si>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</si>
  <si>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</si>
  <si>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</si>
  <si>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</si>
  <si>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</si>
  <si>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</si>
  <si>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</si>
  <si>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</si>
  <si>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</si>
  <si>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</si>
  <si>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</si>
  <si>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</si>
  <si>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</si>
  <si>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</si>
  <si>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</si>
  <si>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</si>
  <si>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</si>
  <si>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</si>
  <si>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</si>
  <si>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</si>
  <si>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</si>
  <si>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</si>
  <si>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</si>
  <si>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</si>
  <si>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</si>
  <si>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</si>
  <si>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</si>
  <si>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</si>
  <si>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</si>
  <si>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</si>
  <si>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</si>
  <si>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</si>
  <si>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</si>
  <si>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</si>
  <si>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</si>
  <si>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</si>
  <si>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</si>
  <si>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</si>
  <si>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</si>
  <si>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</si>
  <si>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</si>
  <si>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</si>
  <si>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</si>
  <si>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</si>
  <si>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</si>
  <si>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</si>
  <si>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</si>
  <si>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</si>
  <si>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</si>
  <si>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</si>
  <si>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</si>
  <si>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</si>
  <si>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</si>
  <si>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</si>
  <si>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</si>
  <si>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</si>
  <si>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</si>
  <si>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</si>
  <si>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</si>
  <si>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</si>
  <si>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</si>
  <si>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</si>
  <si>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</si>
  <si>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</si>
  <si>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</si>
  <si>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</si>
  <si>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</si>
  <si>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</si>
  <si>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</si>
  <si>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</si>
  <si>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</si>
  <si>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</si>
  <si>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</si>
  <si>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</si>
  <si>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</si>
  <si>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</si>
  <si>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</si>
  <si>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</si>
  <si>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</si>
  <si>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</si>
  <si>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</si>
  <si>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</si>
  <si>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</si>
  <si>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</si>
  <si>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</si>
  <si>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</si>
  <si>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</si>
  <si>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</si>
  <si>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</si>
  <si>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</si>
  <si>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</si>
  <si>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</si>
  <si>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</si>
  <si>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</si>
  <si>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</si>
  <si>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</si>
  <si>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</si>
  <si>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</si>
  <si>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</si>
  <si>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</si>
  <si>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</si>
  <si>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</si>
  <si>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</si>
  <si>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</si>
  <si>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</si>
  <si>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</si>
  <si>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</si>
  <si>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</si>
  <si>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</si>
  <si>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</si>
  <si>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</si>
  <si>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</si>
  <si>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</si>
  <si>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</si>
  <si>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</si>
  <si>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</si>
  <si>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</si>
  <si>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</si>
  <si>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</si>
  <si>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</si>
  <si>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</si>
  <si>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</si>
  <si>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</si>
  <si>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</si>
  <si>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</si>
  <si>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</si>
  <si>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</si>
  <si>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</si>
  <si>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</si>
  <si>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</si>
  <si>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</si>
  <si>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</si>
  <si>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</si>
  <si>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</si>
  <si>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</si>
  <si>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</si>
  <si>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</si>
  <si>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</si>
  <si>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</si>
  <si>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</si>
  <si>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</si>
  <si>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</si>
  <si>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</si>
  <si>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</si>
  <si>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</si>
  <si>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</si>
  <si>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</si>
  <si>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</si>
  <si>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</si>
  <si>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</si>
  <si>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</si>
  <si>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</si>
  <si>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</si>
  <si>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</si>
  <si>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</si>
  <si>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</si>
  <si>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</si>
  <si>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</si>
  <si>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</si>
  <si>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</si>
  <si>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</si>
  <si>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</si>
  <si>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</si>
  <si>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</si>
  <si>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</si>
  <si>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</si>
  <si>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</si>
  <si>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</si>
  <si>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</si>
  <si>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</si>
  <si>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</si>
  <si>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</si>
  <si>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</si>
  <si>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</si>
  <si>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</si>
  <si>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</si>
  <si>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</si>
  <si>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</si>
  <si>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</si>
  <si>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</si>
  <si>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</si>
  <si>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</si>
  <si>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</si>
  <si>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</si>
  <si>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</si>
  <si>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</si>
  <si>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</si>
  <si>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</si>
  <si>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</si>
  <si>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</si>
  <si>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</si>
  <si>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</si>
  <si>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</si>
  <si>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</si>
  <si>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</si>
  <si>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</si>
  <si>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</si>
  <si>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</si>
  <si>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</si>
  <si>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</si>
  <si>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</si>
  <si>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</si>
  <si>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</si>
  <si>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</si>
  <si>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</si>
  <si>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</si>
  <si>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</si>
  <si>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</si>
  <si>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</si>
  <si>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</si>
  <si>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</si>
  <si>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</si>
  <si>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</si>
  <si>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</si>
  <si>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</si>
  <si>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</si>
  <si>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</si>
  <si>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</si>
  <si>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</si>
  <si>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</si>
  <si>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</si>
  <si>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</si>
  <si>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</si>
  <si>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</si>
  <si>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</si>
  <si>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</si>
  <si>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</si>
  <si>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</si>
  <si>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</si>
  <si>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</si>
  <si>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</si>
  <si>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</si>
  <si>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</si>
  <si>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</si>
  <si>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</si>
  <si>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</si>
  <si>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</si>
  <si>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</si>
  <si>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</si>
  <si>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</si>
  <si>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</si>
  <si>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</si>
  <si>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</si>
  <si>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</si>
  <si>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</si>
  <si>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</si>
  <si>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</si>
  <si>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</si>
  <si>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</si>
  <si>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</si>
  <si>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</si>
  <si>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</si>
  <si>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</si>
  <si>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</si>
  <si>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</si>
  <si>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</si>
  <si>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</si>
  <si>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</si>
  <si>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</si>
  <si>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</si>
  <si>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</si>
  <si>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</si>
  <si>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</si>
  <si>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</si>
  <si>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</si>
  <si>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</si>
  <si>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</si>
  <si>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</si>
  <si>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</si>
  <si>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</si>
  <si>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</si>
  <si>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</si>
  <si>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</si>
  <si>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</si>
  <si>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</si>
  <si>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</si>
  <si>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</si>
  <si>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</si>
  <si>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</si>
  <si>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</si>
  <si>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</si>
  <si>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</si>
  <si>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</si>
  <si>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</si>
  <si>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</si>
  <si>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</si>
  <si>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</si>
  <si>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</si>
  <si>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</si>
  <si>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</si>
  <si>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</si>
  <si>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</si>
  <si>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</si>
  <si>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</si>
  <si>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</si>
  <si>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</si>
  <si>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</si>
  <si>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</si>
  <si>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</si>
  <si>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</si>
  <si>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</si>
  <si>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</si>
  <si>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</si>
  <si>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</si>
  <si>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</si>
  <si>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</si>
  <si>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</si>
  <si>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</si>
  <si>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</si>
  <si>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</si>
  <si>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</si>
  <si>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</si>
  <si>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</si>
  <si>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</si>
  <si>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</si>
  <si>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</si>
  <si>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</si>
  <si>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</si>
  <si>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</si>
  <si>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</si>
  <si>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</si>
  <si>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</si>
  <si>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</si>
  <si>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</si>
  <si>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</si>
  <si>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</si>
  <si>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</si>
  <si>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</si>
  <si>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</si>
  <si>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</si>
  <si>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</si>
  <si>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</si>
  <si>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</si>
  <si>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</si>
  <si>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</si>
  <si>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</si>
  <si>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</si>
  <si>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</si>
  <si>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</si>
  <si>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</si>
  <si>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</si>
  <si>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</si>
  <si>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</si>
  <si>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</si>
  <si>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</si>
  <si>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</si>
  <si>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</si>
  <si>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</si>
  <si>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</si>
  <si>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</si>
  <si>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</si>
  <si>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</si>
  <si>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</si>
  <si>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</si>
  <si>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</si>
  <si>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</si>
  <si>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</si>
  <si>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</si>
  <si>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</si>
  <si>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</si>
  <si>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</si>
  <si>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</si>
  <si>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</si>
  <si>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</si>
  <si>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</si>
  <si>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</si>
  <si>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</si>
  <si>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</si>
  <si>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</si>
  <si>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</si>
  <si>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</si>
  <si>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</si>
  <si>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</si>
  <si>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</si>
  <si>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</si>
  <si>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</si>
  <si>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</si>
  <si>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</si>
  <si>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</si>
  <si>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</si>
  <si>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</si>
  <si>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</si>
  <si>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</si>
  <si>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</si>
  <si>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</si>
  <si>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</si>
  <si>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</si>
  <si>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</si>
  <si>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</si>
  <si>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</si>
  <si>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</si>
  <si>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</si>
  <si>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</si>
  <si>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</si>
  <si>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</si>
  <si>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</si>
  <si>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</si>
  <si>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</si>
  <si>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</si>
  <si>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</si>
  <si>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</si>
  <si>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</si>
  <si>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</si>
  <si>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</si>
  <si>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</si>
  <si>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</si>
  <si>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</si>
  <si>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</si>
  <si>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</si>
  <si>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</si>
  <si>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</si>
  <si>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</si>
  <si>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</si>
  <si>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</si>
  <si>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</si>
  <si>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</si>
  <si>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</si>
  <si>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</si>
  <si>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</si>
  <si>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</si>
  <si>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</si>
  <si>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</si>
  <si>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</si>
  <si>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</si>
  <si>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</si>
  <si>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</si>
  <si>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</si>
  <si>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</si>
  <si>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</si>
  <si>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</si>
  <si>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</si>
  <si>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</si>
  <si>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</si>
  <si>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</si>
  <si>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</si>
  <si>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</si>
  <si>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</si>
  <si>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</si>
  <si>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</si>
  <si>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</si>
  <si>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</si>
  <si>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</si>
  <si>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</si>
  <si>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</si>
  <si>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</si>
  <si>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</si>
  <si>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</si>
  <si>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</si>
  <si>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</si>
  <si>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</si>
  <si>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</si>
  <si>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</si>
  <si>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</si>
  <si>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</si>
  <si>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</si>
  <si>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</si>
  <si>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</si>
  <si>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</si>
  <si>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</si>
  <si>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</si>
  <si>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</si>
  <si>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</si>
  <si>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</si>
  <si>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</si>
  <si>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</si>
  <si>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</si>
  <si>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</si>
  <si>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</si>
  <si>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</si>
  <si>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</si>
  <si>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</si>
  <si>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</si>
  <si>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</si>
  <si>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</si>
  <si>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</si>
  <si>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</si>
  <si>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</si>
  <si>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</si>
  <si>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</si>
  <si>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</si>
  <si>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</si>
  <si>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</si>
  <si>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</si>
  <si>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</si>
  <si>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</si>
  <si>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</si>
  <si>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</si>
  <si>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</si>
  <si>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</si>
  <si>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</si>
  <si>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</si>
  <si>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</si>
  <si>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</si>
  <si>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</si>
  <si>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</si>
  <si>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</si>
  <si>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</si>
  <si>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</si>
  <si>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</si>
  <si>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</si>
  <si>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</si>
  <si>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</si>
  <si>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</si>
  <si>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</si>
  <si>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</si>
  <si>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</si>
  <si>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</si>
  <si>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</si>
  <si>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</si>
  <si>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</si>
  <si>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</si>
  <si>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</si>
  <si>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</si>
  <si>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</si>
  <si>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</si>
  <si>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</si>
  <si>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</si>
  <si>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</si>
  <si>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</si>
  <si>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</si>
  <si>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</si>
  <si>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</si>
  <si>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</si>
  <si>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</si>
  <si>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</si>
  <si>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</si>
  <si>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</si>
  <si>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</si>
  <si>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</si>
  <si>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</si>
  <si>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</si>
  <si>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</si>
  <si>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</si>
  <si>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</si>
  <si>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</si>
  <si>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</si>
  <si>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</si>
  <si>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</si>
  <si>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</si>
  <si>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</si>
  <si>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</si>
  <si>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</si>
  <si>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</si>
  <si>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</si>
  <si>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</si>
  <si>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</si>
  <si>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</si>
  <si>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</si>
  <si>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</si>
  <si>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</si>
  <si>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</si>
  <si>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</si>
  <si>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</si>
  <si>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</si>
  <si>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</si>
  <si>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</si>
  <si>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</si>
  <si>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</si>
  <si>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</si>
  <si>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</si>
  <si>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</si>
  <si>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</si>
  <si>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</si>
  <si>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</si>
  <si>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</si>
  <si>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</si>
  <si>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</si>
  <si>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</si>
  <si>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</si>
  <si>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</si>
  <si>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</si>
  <si>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</si>
  <si>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</si>
  <si>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</si>
  <si>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</si>
  <si>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</si>
  <si>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</si>
  <si>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</si>
  <si>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</si>
  <si>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</si>
  <si>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</si>
  <si>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</si>
  <si>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</si>
  <si>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</si>
  <si>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</si>
  <si>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</si>
  <si>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</si>
  <si>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</si>
  <si>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</si>
  <si>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</si>
  <si>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</si>
  <si>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</si>
  <si>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</si>
  <si>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</si>
  <si>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</si>
  <si>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</si>
  <si>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</si>
  <si>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</si>
  <si>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</si>
  <si>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</si>
  <si>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</si>
  <si>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</si>
  <si>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</si>
  <si>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</si>
  <si>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</si>
  <si>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</si>
  <si>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</si>
  <si>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</si>
  <si>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</si>
  <si>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</si>
  <si>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</si>
  <si>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</si>
  <si>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</si>
  <si>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</si>
  <si>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</si>
  <si>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</si>
  <si>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</si>
  <si>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</si>
  <si>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</si>
  <si>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</si>
  <si>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</si>
  <si>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</si>
  <si>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</si>
  <si>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</si>
  <si>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</si>
  <si>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</si>
  <si>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</si>
  <si>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</si>
  <si>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</si>
  <si>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</si>
  <si>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</si>
  <si>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</si>
  <si>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</si>
  <si>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</si>
  <si>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</si>
  <si>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</si>
  <si>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</si>
  <si>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</si>
  <si>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</si>
  <si>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</si>
  <si>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</si>
  <si>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</si>
  <si>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</si>
  <si>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</si>
  <si>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</si>
  <si>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</si>
  <si>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</si>
  <si>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</si>
  <si>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</si>
  <si>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</si>
  <si>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</si>
  <si>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</si>
  <si>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</si>
  <si>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</si>
  <si>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</si>
  <si>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</si>
  <si>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</si>
  <si>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</si>
  <si>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</si>
  <si>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</si>
  <si>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</si>
  <si>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</si>
  <si>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</si>
  <si>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</si>
  <si>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</si>
  <si>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</si>
  <si>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</si>
  <si>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</si>
  <si>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</si>
  <si>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</si>
  <si>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</si>
  <si>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</si>
  <si>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</si>
  <si>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</si>
  <si>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</si>
  <si>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</si>
  <si>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</si>
  <si>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</si>
  <si>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</si>
  <si>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</si>
  <si>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</si>
  <si>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</si>
  <si>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</si>
  <si>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</si>
  <si>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</si>
  <si>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</si>
  <si>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</si>
  <si>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</si>
  <si>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</si>
  <si>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</si>
  <si>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</si>
  <si>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</si>
  <si>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</si>
  <si>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</si>
  <si>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</si>
  <si>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</si>
  <si>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</si>
  <si>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</si>
  <si>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</si>
  <si>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</si>
  <si>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</si>
  <si>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</si>
  <si>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</si>
  <si>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</si>
  <si>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</si>
  <si>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</si>
  <si>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</si>
  <si>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</si>
  <si>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</si>
  <si>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</si>
  <si>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</si>
  <si>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</si>
  <si>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</si>
  <si>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</si>
  <si>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</si>
  <si>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</si>
  <si>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</si>
  <si>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</si>
  <si>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</si>
  <si>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</si>
  <si>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</si>
  <si>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</si>
  <si>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</si>
  <si>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</si>
  <si>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</si>
  <si>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</si>
  <si>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</si>
  <si>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</si>
  <si>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</si>
  <si>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</si>
  <si>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</si>
  <si>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</si>
  <si>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</si>
  <si>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</si>
  <si>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</si>
  <si>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</si>
  <si>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</si>
  <si>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</si>
  <si>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</si>
  <si>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</si>
  <si>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</si>
  <si>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</si>
  <si>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</si>
  <si>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</si>
  <si>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</si>
  <si>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</si>
  <si>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</si>
  <si>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</si>
  <si>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</si>
  <si>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</si>
  <si>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</si>
  <si>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</si>
  <si>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</si>
  <si>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</si>
  <si>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</si>
  <si>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</si>
  <si>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</si>
  <si>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</si>
  <si>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</si>
  <si>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</si>
  <si>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</si>
  <si>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</si>
  <si>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</si>
  <si>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</si>
  <si>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</si>
  <si>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</si>
  <si>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</si>
  <si>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</si>
  <si>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</si>
  <si>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</si>
  <si>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</si>
  <si>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</si>
  <si>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</si>
  <si>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</si>
  <si>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</si>
  <si>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</si>
  <si>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</si>
  <si>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</si>
  <si>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</si>
  <si>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</si>
  <si>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</si>
  <si>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</si>
  <si>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</si>
  <si>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</si>
  <si>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</si>
  <si>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</si>
  <si>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</si>
  <si>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</si>
  <si>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</si>
  <si>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</si>
  <si>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</si>
  <si>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</si>
  <si>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</si>
  <si>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</si>
  <si>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</si>
  <si>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</si>
  <si>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</si>
  <si>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</si>
  <si>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</si>
  <si>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</si>
  <si>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</si>
  <si>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</si>
  <si>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</si>
  <si>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</si>
  <si>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</si>
  <si>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</si>
  <si>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</si>
  <si>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</si>
  <si>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</si>
  <si>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</si>
  <si>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</si>
  <si>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</si>
  <si>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</si>
  <si>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</si>
  <si>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</si>
  <si>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</si>
  <si>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</si>
  <si>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</si>
  <si>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</si>
  <si>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</si>
  <si>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</si>
  <si>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</si>
  <si>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</si>
  <si>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</si>
  <si>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</si>
  <si>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</si>
  <si>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</si>
  <si>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</si>
  <si>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</si>
  <si>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</si>
  <si>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</si>
  <si>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</si>
  <si>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</si>
  <si>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</si>
  <si>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</si>
  <si>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</si>
  <si>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</si>
  <si>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</si>
  <si>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</si>
  <si>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</si>
  <si>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</si>
  <si>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</si>
  <si>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</si>
  <si>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</si>
  <si>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</si>
  <si>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</si>
  <si>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</si>
  <si>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</si>
  <si>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</si>
  <si>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</si>
  <si>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</si>
  <si>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</si>
  <si>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</si>
  <si>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</si>
  <si>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</si>
  <si>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</si>
  <si>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</si>
  <si>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</si>
  <si>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</si>
  <si>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</si>
  <si>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</si>
  <si>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</si>
  <si>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</si>
  <si>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</si>
  <si>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</si>
  <si>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</si>
  <si>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</si>
  <si>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</si>
  <si>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</si>
  <si>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</si>
  <si>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</si>
  <si>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</si>
  <si>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</si>
  <si>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</si>
  <si>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</si>
  <si>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</si>
  <si>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</si>
  <si>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</si>
  <si>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</si>
  <si>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</si>
  <si>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</si>
  <si>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</si>
  <si>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</si>
  <si>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</si>
  <si>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</si>
  <si>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</si>
  <si>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</si>
  <si>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</si>
  <si>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</si>
  <si>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</si>
  <si>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</si>
  <si>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</si>
  <si>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</si>
  <si>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</si>
  <si>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</si>
  <si>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</si>
  <si>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</si>
  <si>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</si>
  <si>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</si>
  <si>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</si>
  <si>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</si>
  <si>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</si>
  <si>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</si>
  <si>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</si>
  <si>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</si>
  <si>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</si>
  <si>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</si>
  <si>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</si>
  <si>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</si>
  <si>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</si>
  <si>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</si>
  <si>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</si>
  <si>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</si>
  <si>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</si>
  <si>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</si>
  <si>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</si>
  <si>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</si>
  <si>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</si>
  <si>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</si>
  <si>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</si>
  <si>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</si>
  <si>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</si>
  <si>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</si>
  <si>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</si>
  <si>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</si>
  <si>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</si>
  <si>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</si>
  <si>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</si>
  <si>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</si>
  <si>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</si>
  <si>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</si>
  <si>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</si>
  <si>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</si>
  <si>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</si>
  <si>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</si>
  <si>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</si>
  <si>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</si>
  <si>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</si>
  <si>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</si>
  <si>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</si>
  <si>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</si>
  <si>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</si>
  <si>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</si>
  <si>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</si>
  <si>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</si>
  <si>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</si>
  <si>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</si>
  <si>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</si>
  <si>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</si>
  <si>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</si>
  <si>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</si>
  <si>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</si>
  <si>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</si>
  <si>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</si>
  <si>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</si>
  <si>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</si>
  <si>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</si>
  <si>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</si>
  <si>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</si>
  <si>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</si>
  <si>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</si>
  <si>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</si>
  <si>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</si>
  <si>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</si>
  <si>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</si>
  <si>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</si>
  <si>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</si>
  <si>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</si>
  <si>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</si>
  <si>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</si>
  <si>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</si>
  <si>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</si>
  <si>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</si>
  <si>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</si>
  <si>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</si>
  <si>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</si>
  <si>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</si>
  <si>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</si>
  <si>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</si>
  <si>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</si>
  <si>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</si>
  <si>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</si>
  <si>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</si>
  <si>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</si>
  <si>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</si>
  <si>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</si>
  <si>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</si>
  <si>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</si>
  <si>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</si>
  <si>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</si>
  <si>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</si>
  <si>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</si>
  <si>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</si>
  <si>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</si>
  <si>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</si>
  <si>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</si>
  <si>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</si>
  <si>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</si>
  <si>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</si>
  <si>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</si>
  <si>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</si>
  <si>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</si>
  <si>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</si>
  <si>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</si>
  <si>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</si>
  <si>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</si>
  <si>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</si>
  <si>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</si>
  <si>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</si>
  <si>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</si>
  <si>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</si>
  <si>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</si>
  <si>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</si>
  <si>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</si>
  <si>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</si>
  <si>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</si>
  <si>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</si>
  <si>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</si>
  <si>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</si>
  <si>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</si>
  <si>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</si>
  <si>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</si>
  <si>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</si>
  <si>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</si>
  <si>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</si>
  <si>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</si>
  <si>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</si>
  <si>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</si>
  <si>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</si>
  <si>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</si>
  <si>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</si>
  <si>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</si>
  <si>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</si>
  <si>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</si>
  <si>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</si>
  <si>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</si>
  <si>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</si>
  <si>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</si>
  <si>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</si>
  <si>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</si>
  <si>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</si>
  <si>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</si>
  <si>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</si>
  <si>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</si>
  <si>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</si>
  <si>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</si>
  <si>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</si>
  <si>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</si>
  <si>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</si>
  <si>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</si>
  <si>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</si>
  <si>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</si>
  <si>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</si>
  <si>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</si>
  <si>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</si>
  <si>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</si>
  <si>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</si>
  <si>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</si>
  <si>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</si>
  <si>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</si>
  <si>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</si>
  <si>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</si>
  <si>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</si>
  <si>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</si>
  <si>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</si>
  <si>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</si>
  <si>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</si>
  <si>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</si>
  <si>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</si>
  <si>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</si>
  <si>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</si>
  <si>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</si>
  <si>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</si>
  <si>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</si>
  <si>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</si>
  <si>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</si>
  <si>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</si>
  <si>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</si>
  <si>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</si>
  <si>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</si>
  <si>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</si>
  <si>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</si>
  <si>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</si>
  <si>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</si>
  <si>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</si>
  <si>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</si>
  <si>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</si>
  <si>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</si>
  <si>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</si>
  <si>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</si>
  <si>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</si>
  <si>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</si>
  <si>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</si>
  <si>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</si>
  <si>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</si>
  <si>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</si>
  <si>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</si>
  <si>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</si>
  <si>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</si>
  <si>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</si>
  <si>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</si>
  <si>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</si>
  <si>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</si>
  <si>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</si>
  <si>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</si>
  <si>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</si>
  <si>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</si>
  <si>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</si>
  <si>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</si>
  <si>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</si>
  <si>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</si>
  <si>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</si>
  <si>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</si>
  <si>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</si>
  <si>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</si>
  <si>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</si>
  <si>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</si>
  <si>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</si>
  <si>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</si>
  <si>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</si>
  <si>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</si>
  <si>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</si>
  <si>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</si>
  <si>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</si>
  <si>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</si>
  <si>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</si>
  <si>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</si>
  <si>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</si>
  <si>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</si>
  <si>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</si>
  <si>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</si>
  <si>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</si>
  <si>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</si>
  <si>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</si>
  <si>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</si>
  <si>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</si>
  <si>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</si>
  <si>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</si>
  <si>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</si>
  <si>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</si>
  <si>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</si>
  <si>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</si>
  <si>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</si>
  <si>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</si>
  <si>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</si>
  <si>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</si>
  <si>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</si>
  <si>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</si>
  <si>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</si>
  <si>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</si>
  <si>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</si>
  <si>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</si>
  <si>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</si>
  <si>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</si>
  <si>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</si>
  <si>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</si>
  <si>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</si>
  <si>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</si>
  <si>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</si>
  <si>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</si>
  <si>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</si>
  <si>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</si>
  <si>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</si>
  <si>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</si>
  <si>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</si>
  <si>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</si>
  <si>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</si>
  <si>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</si>
  <si>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</si>
  <si>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</si>
  <si>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</si>
  <si>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</si>
  <si>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</si>
  <si>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</si>
  <si>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</si>
  <si>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</si>
  <si>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</si>
  <si>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</si>
  <si>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</si>
  <si>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</si>
  <si>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</si>
  <si>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</si>
  <si>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</si>
  <si>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</si>
  <si>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</si>
  <si>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</si>
  <si>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</si>
  <si>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</si>
  <si>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</si>
  <si>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</si>
  <si>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</si>
  <si>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</si>
  <si>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</si>
  <si>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</si>
  <si>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</si>
  <si>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</si>
  <si>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</si>
  <si>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</si>
  <si>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</si>
  <si>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</si>
  <si>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</si>
  <si>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</si>
  <si>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</si>
  <si>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</si>
  <si>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</si>
  <si>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</si>
  <si>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</si>
  <si>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</si>
  <si>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</si>
  <si>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</si>
  <si>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</si>
  <si>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</si>
  <si>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</si>
  <si>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</si>
  <si>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</si>
  <si>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</si>
  <si>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</si>
  <si>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</si>
  <si>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</si>
  <si>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</si>
  <si>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</si>
  <si>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</si>
  <si>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</si>
  <si>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</si>
  <si>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</si>
  <si>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</si>
  <si>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</si>
  <si>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</si>
  <si>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</si>
  <si>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</si>
  <si>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</si>
  <si>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</si>
  <si>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</si>
  <si>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</si>
  <si>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</si>
  <si>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</si>
  <si>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</si>
  <si>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</si>
  <si>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</si>
  <si>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</si>
  <si>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</si>
  <si>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</si>
  <si>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</si>
  <si>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</si>
  <si>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</si>
  <si>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</si>
  <si>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</si>
  <si>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</si>
  <si>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</si>
  <si>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</si>
  <si>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</si>
  <si>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</si>
  <si>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</si>
  <si>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</si>
  <si>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</si>
  <si>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</si>
  <si>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</si>
  <si>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</si>
  <si>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</si>
  <si>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</si>
  <si>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</si>
  <si>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</si>
  <si>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</si>
  <si>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</si>
  <si>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</si>
  <si>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</si>
  <si>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</si>
  <si>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</si>
  <si>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</si>
  <si>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</si>
  <si>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</si>
  <si>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</si>
  <si>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</si>
  <si>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</si>
  <si>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</si>
  <si>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</si>
  <si>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</si>
  <si>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</si>
  <si>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</si>
  <si>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</si>
  <si>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</si>
  <si>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</si>
  <si>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</si>
  <si>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</si>
  <si>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</si>
  <si>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</si>
  <si>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</si>
  <si>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</si>
  <si>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</si>
  <si>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</si>
  <si>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</si>
  <si>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</si>
  <si>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</si>
  <si>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</si>
  <si>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</si>
  <si>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</si>
  <si>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</si>
  <si>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</si>
  <si>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</si>
  <si>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</si>
  <si>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</si>
  <si>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</si>
  <si>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</si>
  <si>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</si>
  <si>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</si>
  <si>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</si>
  <si>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</si>
  <si>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</si>
  <si>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</si>
  <si>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</si>
  <si>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</si>
  <si>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</si>
  <si>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</si>
  <si>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</si>
  <si>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</si>
  <si>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</si>
  <si>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</si>
  <si>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</si>
  <si>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</si>
  <si>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</si>
  <si>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</si>
  <si>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</si>
  <si>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</si>
  <si>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</si>
  <si>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</si>
  <si>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</si>
  <si>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</si>
  <si>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</si>
  <si>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</si>
  <si>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</si>
  <si>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</si>
  <si>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</si>
  <si>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</si>
  <si>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</si>
  <si>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</si>
  <si>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</si>
  <si>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</si>
  <si>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</si>
  <si>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</si>
  <si>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</si>
  <si>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</si>
  <si>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</si>
  <si>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</si>
  <si>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</si>
  <si>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</si>
  <si>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</si>
  <si>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</si>
  <si>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</si>
  <si>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</si>
  <si>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</si>
  <si>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</si>
  <si>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</si>
  <si>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</si>
  <si>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</si>
  <si>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</si>
  <si>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</si>
  <si>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</si>
  <si>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</si>
  <si>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</si>
  <si>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</si>
  <si>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</si>
  <si>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</si>
  <si>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</si>
  <si>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</si>
  <si>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</si>
  <si>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</si>
  <si>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</si>
  <si>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</si>
  <si>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</si>
  <si>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</si>
  <si>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</si>
  <si>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</si>
  <si>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</si>
  <si>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</si>
  <si>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</si>
  <si>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</si>
  <si>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</si>
  <si>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</si>
  <si>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</si>
  <si>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</si>
  <si>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</si>
  <si>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</si>
  <si>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</si>
  <si>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</si>
  <si>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</si>
  <si>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</si>
  <si>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</si>
  <si>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</si>
  <si>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</si>
  <si>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</si>
  <si>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</si>
  <si>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</si>
  <si>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</si>
  <si>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</si>
  <si>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</si>
  <si>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</si>
  <si>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</si>
  <si>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</si>
  <si>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</si>
  <si>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</si>
  <si>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</si>
  <si>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</si>
  <si>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</si>
  <si>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</si>
  <si>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</si>
  <si>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</si>
  <si>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</si>
  <si>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</si>
  <si>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</si>
  <si>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</si>
  <si>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</si>
  <si>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</si>
  <si>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</si>
  <si>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</si>
  <si>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</si>
  <si>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</si>
  <si>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</si>
  <si>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</si>
  <si>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</si>
  <si>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</si>
  <si>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</si>
  <si>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</si>
  <si>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</si>
  <si>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</si>
  <si>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</si>
  <si>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</si>
  <si>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</si>
  <si>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</si>
  <si>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</si>
  <si>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</si>
  <si>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</si>
  <si>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</si>
  <si>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</si>
  <si>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</si>
  <si>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</si>
  <si>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</si>
  <si>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</si>
  <si>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</si>
  <si>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</si>
  <si>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</si>
  <si>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</si>
  <si>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</si>
  <si>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</si>
  <si>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</si>
  <si>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</si>
  <si>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</si>
  <si>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</si>
  <si>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</si>
  <si>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</si>
  <si>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</si>
  <si>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</si>
  <si>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</si>
  <si>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</si>
  <si>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</si>
  <si>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</si>
  <si>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</si>
  <si>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</si>
  <si>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</si>
  <si>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</si>
  <si>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</si>
  <si>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</si>
  <si>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</si>
  <si>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</si>
  <si>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</si>
  <si>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</si>
  <si>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</si>
  <si>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</si>
  <si>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</si>
  <si>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</si>
  <si>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</si>
  <si>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</si>
  <si>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</si>
  <si>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</si>
  <si>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</si>
  <si>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</si>
  <si>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</si>
  <si>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</si>
  <si>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</si>
  <si>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</si>
  <si>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</si>
  <si>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</si>
  <si>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</si>
  <si>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</si>
  <si>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</si>
  <si>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</si>
  <si>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</si>
  <si>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</si>
  <si>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</si>
  <si>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</si>
  <si>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</si>
  <si>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</si>
  <si>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</si>
  <si>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</si>
  <si>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</si>
  <si>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</si>
  <si>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</si>
  <si>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</si>
  <si>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</si>
  <si>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</si>
  <si>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</si>
  <si>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</si>
  <si>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</si>
  <si>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</si>
  <si>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</si>
  <si>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</si>
  <si>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</si>
  <si>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</si>
  <si>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</si>
  <si>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</si>
  <si>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</si>
  <si>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</si>
  <si>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</si>
  <si>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</si>
  <si>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</si>
  <si>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</si>
  <si>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</si>
  <si>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</si>
  <si>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</si>
  <si>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</si>
  <si>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</si>
  <si>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</si>
  <si>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</si>
  <si>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</si>
  <si>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</si>
  <si>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</si>
  <si>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</si>
  <si>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</si>
  <si>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</si>
  <si>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</si>
  <si>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</si>
  <si>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</si>
  <si>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</si>
  <si>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</si>
  <si>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</si>
  <si>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</si>
  <si>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</si>
  <si>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</si>
  <si>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</si>
  <si>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</si>
  <si>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</si>
  <si>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</si>
  <si>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</si>
  <si>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</si>
  <si>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</si>
  <si>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</si>
  <si>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</si>
  <si>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</si>
  <si>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</si>
  <si>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</si>
  <si>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</si>
  <si>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</si>
  <si>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</si>
  <si>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</si>
  <si>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</si>
  <si>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</si>
  <si>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</si>
  <si>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</si>
  <si>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</si>
  <si>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</si>
  <si>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</si>
  <si>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</si>
  <si>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</si>
  <si>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</si>
  <si>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</si>
  <si>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</si>
  <si>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</si>
  <si>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</si>
  <si>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</si>
  <si>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</si>
  <si>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</si>
  <si>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</si>
  <si>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</si>
  <si>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</si>
  <si>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</si>
  <si>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</si>
  <si>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</si>
  <si>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</si>
  <si>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</si>
  <si>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</si>
  <si>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</si>
  <si>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</si>
  <si>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</si>
  <si>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</si>
  <si>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</si>
  <si>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</si>
  <si>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</si>
  <si>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</si>
  <si>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</si>
  <si>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</si>
  <si>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</si>
  <si>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</si>
  <si>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</si>
  <si>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</si>
  <si>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</si>
  <si>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</si>
  <si>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</si>
  <si>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</si>
  <si>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</si>
  <si>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</si>
  <si>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</si>
  <si>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</si>
  <si>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</si>
  <si>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</si>
  <si>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</si>
  <si>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</si>
  <si>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</si>
  <si>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</si>
  <si>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</si>
  <si>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</si>
  <si>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</si>
  <si>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</si>
  <si>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</si>
  <si>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</si>
  <si>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</si>
  <si>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</si>
  <si>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</si>
  <si>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</si>
  <si>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</si>
  <si>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</si>
  <si>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</si>
  <si>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</si>
  <si>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</si>
  <si>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</si>
  <si>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</si>
  <si>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</si>
  <si>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</si>
  <si>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</si>
  <si>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</si>
  <si>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</si>
  <si>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</si>
  <si>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</si>
  <si>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</si>
  <si>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</si>
  <si>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</si>
  <si>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</si>
  <si>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</si>
  <si>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</si>
  <si>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</si>
  <si>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</si>
  <si>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</si>
  <si>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</si>
  <si>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</si>
  <si>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</si>
  <si>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</si>
  <si>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</si>
  <si>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</si>
  <si>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</si>
  <si>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</si>
  <si>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</si>
  <si>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</si>
  <si>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</si>
  <si>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</si>
  <si>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</si>
  <si>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</si>
  <si>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</si>
  <si>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</si>
  <si>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</si>
  <si>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</si>
  <si>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</si>
  <si>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</si>
  <si>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</si>
  <si>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</si>
  <si>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</si>
  <si>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</si>
  <si>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</si>
  <si>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</si>
  <si>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</si>
  <si>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</si>
  <si>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</si>
  <si>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</si>
  <si>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</si>
  <si>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</si>
  <si>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</si>
  <si>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</si>
  <si>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</si>
  <si>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</si>
  <si>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</si>
  <si>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</si>
  <si>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</si>
  <si>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</si>
  <si>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</si>
  <si>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</si>
  <si>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</si>
  <si>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</si>
  <si>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</si>
  <si>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</si>
  <si>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</si>
  <si>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</si>
  <si>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</si>
  <si>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</si>
  <si>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</si>
  <si>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</si>
  <si>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</si>
  <si>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</si>
  <si>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</si>
  <si>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</si>
  <si>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</si>
  <si>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</si>
  <si>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</si>
  <si>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</si>
  <si>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</si>
  <si>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</si>
  <si>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</si>
  <si>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</si>
  <si>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</si>
  <si>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</si>
  <si>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</si>
  <si>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</si>
  <si>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</si>
  <si>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</si>
  <si>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</si>
  <si>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</si>
  <si>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</si>
  <si>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</si>
  <si>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</si>
  <si>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</si>
  <si>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</si>
  <si>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</si>
  <si>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</si>
  <si>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</si>
  <si>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</si>
  <si>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</si>
  <si>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</si>
  <si>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</si>
  <si>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</si>
  <si>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</si>
  <si>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</si>
  <si>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</si>
  <si>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</si>
  <si>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</si>
  <si>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</si>
  <si>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</si>
  <si>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</si>
  <si>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</si>
  <si>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</si>
  <si>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</si>
  <si>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</si>
  <si>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</si>
  <si>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</si>
  <si>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</si>
  <si>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</si>
  <si>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</si>
  <si>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</si>
  <si>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</si>
  <si>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</si>
  <si>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</si>
  <si>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</si>
  <si>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</si>
  <si>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</si>
  <si>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</si>
  <si>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</si>
  <si>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</si>
  <si>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</si>
  <si>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</si>
  <si>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</si>
  <si>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</si>
  <si>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</si>
  <si>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</si>
  <si>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</si>
  <si>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</si>
  <si>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</si>
  <si>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</si>
  <si>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</si>
  <si>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</si>
  <si>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</si>
  <si>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</si>
  <si>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</si>
  <si>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</si>
  <si>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</si>
  <si>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</si>
  <si>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</si>
  <si>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</si>
  <si>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</si>
  <si>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</si>
  <si>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</si>
  <si>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</si>
  <si>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</si>
  <si>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</si>
  <si>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</si>
  <si>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</si>
  <si>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</si>
  <si>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</si>
  <si>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</si>
  <si>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</si>
  <si>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</si>
  <si>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</si>
  <si>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</si>
  <si>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</si>
  <si>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</si>
  <si>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</si>
  <si>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</si>
  <si>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</si>
  <si>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</si>
  <si>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</si>
  <si>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</si>
  <si>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</si>
  <si>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</si>
  <si>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</si>
  <si>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</si>
  <si>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</si>
  <si>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</si>
  <si>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</si>
  <si>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</si>
  <si>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</si>
  <si>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</si>
  <si>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</si>
  <si>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</si>
  <si>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</si>
  <si>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</si>
  <si>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</si>
  <si>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</si>
  <si>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</si>
  <si>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</si>
  <si>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</si>
  <si>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</si>
  <si>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</si>
  <si>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</si>
  <si>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</si>
  <si>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</si>
  <si>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</si>
  <si>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</si>
  <si>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</si>
  <si>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</si>
  <si>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</si>
  <si>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</si>
  <si>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</si>
  <si>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</si>
  <si>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</si>
  <si>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</si>
  <si>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</si>
  <si>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</si>
  <si>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</si>
  <si>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</si>
  <si>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</si>
  <si>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</si>
  <si>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</si>
  <si>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</si>
  <si>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</si>
  <si>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</si>
  <si>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</si>
  <si>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</si>
  <si>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</si>
  <si>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</si>
  <si>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</si>
  <si>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</si>
  <si>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</si>
  <si>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</si>
  <si>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</si>
  <si>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</si>
  <si>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</si>
  <si>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</si>
  <si>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</si>
  <si>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</si>
  <si>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</si>
  <si>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</si>
  <si>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</si>
  <si>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</si>
  <si>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</si>
  <si>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</si>
  <si>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</si>
  <si>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</si>
  <si>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</si>
  <si>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</si>
  <si>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</si>
  <si>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</si>
  <si>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</si>
  <si>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</si>
  <si>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</si>
  <si>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</si>
  <si>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</si>
  <si>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</si>
  <si>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</si>
  <si>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</si>
  <si>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</si>
  <si>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</si>
  <si>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</si>
  <si>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</si>
  <si>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</si>
  <si>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</si>
  <si>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</si>
  <si>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</si>
  <si>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</si>
  <si>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</si>
  <si>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</si>
  <si>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</si>
  <si>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</si>
  <si>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</si>
  <si>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</si>
  <si>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</si>
  <si>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</si>
  <si>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</si>
  <si>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</si>
  <si>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</si>
  <si>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</si>
  <si>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</si>
  <si>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</si>
  <si>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</si>
  <si>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</si>
  <si>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</si>
  <si>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</si>
  <si>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</si>
  <si>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</si>
  <si>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</si>
  <si>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</si>
  <si>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</si>
  <si>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</si>
  <si>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</si>
  <si>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</si>
  <si>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</si>
  <si>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</si>
  <si>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</si>
  <si>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</si>
  <si>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</si>
  <si>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</si>
  <si>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</si>
  <si>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</si>
  <si>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</si>
  <si>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</si>
  <si>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</si>
  <si>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</si>
  <si>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</si>
  <si>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</si>
  <si>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</si>
  <si>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</si>
  <si>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</si>
  <si>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</si>
  <si>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</si>
  <si>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</si>
  <si>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</si>
  <si>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</si>
  <si>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</si>
  <si>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</si>
  <si>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</si>
  <si>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</si>
  <si>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</si>
  <si>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</si>
  <si>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</si>
  <si>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</si>
  <si>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</si>
  <si>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</si>
  <si>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</si>
  <si>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</si>
  <si>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</si>
  <si>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</si>
  <si>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</si>
  <si>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</si>
  <si>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</si>
  <si>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</si>
  <si>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</si>
  <si>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</si>
  <si>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</si>
  <si>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</si>
  <si>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</si>
  <si>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</si>
  <si>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</si>
  <si>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</si>
  <si>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</si>
  <si>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</si>
  <si>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</si>
  <si>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</si>
  <si>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</si>
  <si>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</si>
  <si>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</si>
  <si>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</si>
  <si>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</si>
  <si>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</si>
  <si>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</si>
  <si>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</si>
  <si>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</si>
  <si>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</si>
  <si>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</si>
  <si>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</si>
  <si>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</si>
  <si>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</si>
  <si>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</si>
  <si>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</si>
  <si>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</si>
  <si>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</si>
  <si>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</si>
  <si>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</si>
  <si>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</si>
  <si>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</si>
  <si>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</si>
  <si>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</si>
  <si>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</si>
  <si>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</si>
  <si>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</si>
  <si>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</si>
  <si>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</si>
  <si>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</si>
  <si>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</si>
  <si>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</si>
  <si>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</si>
  <si>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</si>
  <si>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</si>
  <si>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</si>
  <si>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</si>
  <si>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</si>
  <si>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</si>
  <si>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</si>
  <si>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</si>
  <si>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</si>
  <si>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</si>
  <si>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</si>
  <si>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</si>
  <si>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</si>
  <si>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</si>
  <si>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</si>
  <si>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</si>
  <si>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</si>
  <si>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</si>
  <si>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</si>
  <si>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</si>
  <si>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</si>
  <si>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</si>
  <si>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</si>
  <si>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</si>
  <si>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</si>
  <si>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</si>
  <si>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</si>
  <si>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</si>
  <si>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</si>
  <si>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</si>
  <si>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</si>
  <si>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</si>
  <si>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</si>
  <si>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</si>
  <si>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</si>
  <si>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</si>
  <si>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</si>
  <si>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</si>
  <si>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</si>
  <si>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</si>
  <si>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</si>
  <si>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</si>
  <si>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</si>
  <si>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</si>
  <si>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</si>
  <si>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</si>
  <si>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</si>
  <si>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</si>
  <si>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</si>
  <si>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</si>
  <si>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</si>
  <si>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</si>
  <si>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</si>
  <si>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</si>
  <si>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</si>
  <si>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</si>
  <si>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</si>
  <si>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</si>
  <si>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</si>
  <si>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</si>
  <si>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</si>
  <si>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</si>
  <si>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</si>
  <si>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</si>
  <si>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</si>
  <si>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</si>
  <si>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</si>
  <si>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</si>
  <si>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</si>
  <si>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</si>
  <si>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</si>
  <si>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</si>
  <si>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</si>
  <si>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</si>
  <si>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</si>
  <si>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</si>
  <si>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</si>
  <si>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</si>
  <si>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</si>
  <si>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</si>
  <si>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</si>
  <si>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</si>
  <si>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</si>
  <si>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</si>
  <si>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</si>
  <si>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</si>
  <si>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</si>
  <si>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</si>
  <si>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</si>
  <si>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</si>
  <si>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</si>
  <si>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</si>
  <si>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</si>
  <si>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</si>
  <si>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</si>
  <si>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</si>
  <si>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</si>
  <si>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</si>
  <si>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</si>
  <si>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</si>
  <si>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</si>
  <si>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</si>
  <si>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</si>
  <si>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</si>
  <si>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</si>
  <si>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</si>
  <si>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</si>
  <si>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</si>
  <si>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</si>
  <si>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</si>
  <si>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</si>
  <si>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</si>
  <si>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</si>
  <si>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</si>
  <si>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</si>
  <si>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</si>
  <si>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</si>
  <si>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</si>
  <si>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</si>
  <si>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</si>
  <si>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</si>
  <si>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</si>
  <si>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</si>
  <si>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</si>
  <si>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</si>
  <si>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</si>
  <si>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</si>
  <si>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</si>
  <si>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</si>
  <si>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</si>
  <si>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</si>
  <si>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</si>
  <si>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</si>
  <si>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</si>
  <si>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</si>
  <si>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</si>
  <si>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</si>
  <si>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</si>
  <si>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</si>
  <si>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</si>
  <si>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</si>
  <si>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</si>
  <si>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</si>
  <si>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</si>
  <si>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</si>
  <si>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</si>
  <si>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</si>
  <si>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</si>
  <si>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</si>
  <si>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</si>
  <si>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</si>
  <si>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</si>
  <si>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</si>
  <si>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</si>
  <si>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</si>
  <si>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</si>
  <si>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</si>
  <si>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</si>
  <si>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</si>
  <si>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</si>
  <si>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</si>
  <si>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</si>
  <si>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</si>
  <si>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</si>
  <si>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</si>
  <si>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</si>
  <si>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</si>
  <si>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</si>
  <si>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</si>
  <si>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</si>
  <si>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</si>
  <si>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</si>
  <si>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</si>
  <si>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</si>
  <si>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</si>
  <si>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</si>
  <si>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</si>
  <si>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</si>
  <si>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</si>
  <si>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</si>
  <si>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</si>
  <si>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</si>
  <si>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</si>
  <si>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</si>
  <si>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</si>
  <si>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</si>
  <si>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</si>
  <si>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</si>
  <si>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</si>
  <si>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</si>
  <si>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</si>
  <si>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</si>
  <si>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</si>
  <si>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</si>
  <si>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</si>
  <si>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</si>
  <si>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</si>
  <si>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</si>
  <si>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</si>
  <si>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</si>
  <si>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</si>
  <si>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</si>
  <si>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</si>
  <si>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</si>
  <si>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</si>
  <si>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</si>
  <si>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</si>
  <si>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</si>
  <si>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</si>
  <si>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</si>
  <si>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</si>
  <si>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</si>
  <si>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</si>
  <si>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</si>
  <si>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</si>
  <si>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</si>
  <si>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</si>
  <si>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</si>
  <si>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</si>
  <si>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</si>
  <si>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</si>
  <si>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</si>
  <si>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</si>
  <si>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</si>
  <si>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</si>
  <si>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</si>
  <si>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</si>
  <si>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</si>
  <si>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</si>
  <si>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</si>
  <si>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</si>
  <si>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</si>
  <si>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</si>
  <si>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</si>
  <si>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</si>
  <si>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</si>
  <si>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</si>
  <si>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</si>
  <si>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</si>
  <si>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</si>
  <si>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</si>
  <si>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</si>
  <si>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</si>
  <si>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</si>
  <si>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</si>
  <si>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</si>
  <si>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</si>
  <si>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</si>
  <si>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</si>
  <si>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</si>
  <si>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</si>
  <si>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</si>
  <si>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</si>
  <si>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</si>
  <si>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</si>
  <si>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</si>
  <si>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</si>
  <si>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</si>
  <si>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</si>
  <si>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</si>
  <si>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</si>
  <si>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</si>
  <si>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</si>
  <si>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</si>
  <si>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</si>
  <si>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</si>
  <si>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</si>
  <si>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</si>
  <si>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</si>
  <si>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</si>
  <si>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</si>
  <si>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</si>
  <si>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</si>
  <si>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</si>
  <si>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</si>
  <si>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</si>
  <si>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</si>
  <si>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</si>
  <si>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</si>
  <si>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</si>
  <si>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</si>
  <si>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</si>
  <si>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</si>
  <si>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</si>
  <si>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</si>
  <si>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</si>
  <si>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</si>
  <si>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</si>
  <si>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</si>
  <si>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</si>
  <si>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</si>
  <si>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</si>
  <si>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</si>
  <si>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</si>
  <si>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</si>
  <si>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</si>
  <si>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</si>
  <si>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</si>
  <si>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</si>
  <si>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</si>
  <si>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</si>
  <si>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</si>
  <si>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</si>
  <si>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</si>
  <si>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</si>
  <si>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</si>
  <si>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</si>
  <si>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</si>
  <si>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</si>
  <si>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</si>
  <si>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</si>
  <si>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</si>
  <si>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</si>
  <si>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</si>
  <si>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</si>
  <si>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</si>
  <si>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</si>
  <si>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</si>
  <si>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</si>
  <si>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</si>
  <si>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</si>
  <si>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</si>
  <si>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</si>
  <si>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</si>
  <si>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</si>
  <si>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</si>
  <si>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</si>
  <si>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</si>
  <si>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</si>
  <si>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</si>
  <si>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</si>
  <si>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</si>
  <si>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</si>
  <si>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</si>
  <si>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</si>
  <si>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</si>
  <si>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</si>
  <si>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</si>
  <si>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</si>
  <si>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</si>
  <si>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</si>
  <si>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</si>
  <si>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</si>
  <si>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</si>
  <si>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</si>
  <si>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</si>
  <si>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</si>
  <si>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</si>
  <si>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</si>
  <si>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</si>
  <si>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</si>
  <si>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</si>
  <si>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</si>
  <si>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</si>
  <si>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</si>
  <si>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</si>
  <si>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</si>
  <si>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</si>
  <si>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</si>
  <si>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</si>
  <si>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</si>
  <si>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</si>
  <si>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</si>
  <si>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</si>
  <si>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</si>
  <si>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</si>
  <si>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</si>
  <si>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</si>
  <si>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</si>
  <si>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</si>
  <si>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</si>
  <si>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</si>
  <si>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</si>
  <si>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</si>
  <si>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</si>
  <si>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</si>
  <si>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</si>
  <si>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</si>
  <si>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</si>
  <si>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</si>
  <si>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</si>
  <si>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</si>
  <si>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</si>
  <si>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</si>
  <si>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</si>
  <si>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</si>
  <si>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</si>
  <si>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</si>
  <si>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</si>
  <si>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</si>
  <si>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</si>
  <si>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</si>
  <si>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</si>
  <si>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</si>
  <si>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</si>
  <si>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</si>
  <si>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</si>
  <si>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</si>
  <si>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</si>
  <si>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</si>
  <si>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</si>
  <si>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</si>
  <si>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</si>
  <si>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</si>
  <si>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</si>
  <si>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</si>
  <si>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</si>
  <si>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</si>
  <si>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</si>
  <si>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</si>
  <si>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</si>
  <si>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</si>
  <si>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</si>
  <si>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</si>
  <si>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</si>
  <si>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</si>
  <si>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</si>
  <si>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</si>
  <si>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</si>
  <si>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</si>
  <si>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</si>
  <si>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</si>
  <si>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</si>
  <si>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</si>
  <si>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</si>
  <si>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</si>
  <si>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</si>
  <si>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</si>
  <si>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</si>
  <si>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</si>
  <si>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</si>
  <si>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</si>
  <si>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</si>
  <si>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</si>
  <si>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</si>
  <si>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</si>
  <si>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</si>
  <si>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</si>
  <si>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</si>
  <si>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</si>
  <si>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</si>
  <si>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</si>
  <si>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</si>
  <si>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</si>
  <si>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</si>
  <si>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</si>
  <si>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</si>
  <si>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</si>
  <si>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</si>
  <si>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</si>
  <si>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</si>
  <si>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</si>
  <si>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</si>
  <si>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</si>
  <si>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</si>
  <si>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</si>
  <si>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</si>
  <si>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</si>
  <si>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</si>
  <si>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</si>
  <si>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</si>
  <si>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</si>
  <si>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</si>
  <si>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</si>
  <si>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</si>
  <si>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</si>
  <si>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</si>
  <si>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</si>
  <si>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</si>
  <si>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</si>
  <si>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</si>
  <si>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</si>
  <si>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</si>
  <si>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</si>
  <si>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</si>
  <si>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</si>
  <si>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</si>
  <si>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</si>
  <si>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</si>
  <si>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</si>
  <si>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</si>
  <si>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</si>
  <si>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</si>
  <si>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</si>
  <si>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</si>
  <si>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</si>
  <si>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</si>
  <si>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</si>
  <si>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</si>
  <si>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</si>
  <si>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</si>
  <si>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</si>
  <si>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</si>
  <si>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</si>
  <si>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</si>
  <si>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</si>
  <si>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</si>
  <si>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</si>
  <si>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</si>
  <si>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</si>
  <si>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</si>
  <si>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</si>
  <si>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</si>
  <si>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</si>
  <si>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</si>
  <si>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</si>
  <si>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</si>
  <si>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</si>
  <si>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</si>
  <si>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</si>
  <si>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</si>
  <si>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</si>
  <si>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</si>
  <si>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</si>
  <si>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</si>
  <si>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</si>
  <si>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</si>
  <si>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</si>
  <si>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</si>
  <si>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</si>
  <si>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</si>
  <si>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</si>
  <si>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</si>
  <si>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</si>
  <si>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</si>
  <si>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</si>
  <si>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</si>
  <si>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</si>
  <si>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</si>
  <si>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</si>
  <si>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</si>
  <si>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</si>
  <si>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</si>
  <si>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</si>
  <si>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</si>
  <si>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</si>
  <si>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</si>
  <si>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</si>
  <si>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</si>
  <si>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</si>
  <si>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</si>
  <si>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</si>
  <si>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</si>
  <si>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</si>
  <si>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</si>
  <si>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</si>
  <si>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</si>
  <si>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</si>
  <si>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</si>
  <si>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</si>
  <si>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</si>
  <si>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</si>
  <si>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</si>
  <si>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</si>
  <si>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</si>
  <si>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</si>
  <si>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</si>
  <si>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</si>
  <si>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</si>
  <si>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</si>
  <si>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</si>
  <si>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</si>
  <si>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</si>
  <si>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</si>
  <si>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</si>
  <si>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</si>
  <si>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</si>
  <si>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</si>
  <si>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</si>
  <si>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</si>
  <si>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</si>
  <si>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</si>
  <si>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</si>
  <si>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</si>
  <si>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</si>
  <si>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</si>
  <si>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</si>
  <si>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</si>
  <si>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</si>
  <si>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</si>
  <si>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</si>
  <si>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</si>
  <si>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</si>
  <si>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</si>
  <si>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</si>
  <si>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</si>
  <si>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</si>
  <si>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</si>
  <si>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</si>
  <si>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</si>
  <si>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</si>
  <si>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</si>
  <si>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</si>
  <si>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</si>
  <si>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</si>
  <si>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</si>
  <si>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</si>
  <si>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</si>
  <si>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</si>
  <si>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</si>
  <si>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</si>
  <si>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</si>
  <si>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</si>
  <si>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</si>
  <si>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</si>
  <si>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</si>
  <si>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</si>
  <si>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</si>
  <si>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</si>
  <si>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</si>
  <si>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</si>
  <si>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</si>
  <si>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</si>
  <si>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</si>
  <si>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</si>
  <si>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</si>
  <si>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</si>
  <si>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</si>
  <si>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</si>
  <si>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</si>
  <si>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</si>
  <si>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</si>
  <si>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</si>
  <si>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</si>
  <si>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</si>
  <si>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</si>
  <si>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</si>
  <si>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</si>
  <si>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</si>
  <si>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</si>
  <si>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</si>
  <si>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</si>
  <si>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</si>
  <si>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</si>
  <si>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</si>
  <si>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</si>
  <si>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</si>
  <si>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</si>
  <si>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</si>
  <si>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</si>
  <si>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</si>
  <si>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</si>
  <si>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</si>
  <si>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</si>
  <si>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</si>
  <si>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</si>
  <si>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</si>
  <si>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</si>
  <si>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</si>
  <si>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</si>
  <si>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</si>
  <si>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</si>
  <si>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</si>
  <si>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</si>
  <si>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</si>
  <si>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</si>
  <si>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</si>
  <si>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</si>
  <si>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</si>
  <si>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</si>
  <si>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</si>
  <si>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</si>
  <si>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</si>
  <si>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</si>
  <si>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</si>
  <si>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</si>
  <si>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</si>
  <si>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</si>
  <si>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</si>
  <si>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</si>
  <si>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</si>
  <si>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</si>
  <si>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</si>
  <si>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</si>
  <si>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</si>
  <si>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</si>
  <si>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</si>
  <si>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</si>
  <si>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</si>
  <si>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</si>
  <si>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</si>
  <si>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</si>
  <si>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</si>
  <si>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</si>
  <si>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</si>
  <si>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</si>
  <si>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</si>
  <si>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</si>
  <si>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</si>
  <si>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</si>
  <si>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</si>
  <si>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</si>
  <si>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</si>
  <si>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</si>
  <si>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</si>
  <si>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</si>
  <si>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</si>
  <si>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</si>
  <si>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</si>
  <si>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</si>
  <si>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</si>
  <si>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</si>
  <si>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</si>
  <si>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</si>
  <si>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</si>
  <si>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</si>
  <si>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</si>
  <si>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</si>
  <si>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</si>
  <si>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</si>
  <si>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</si>
  <si>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</si>
  <si>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</si>
  <si>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</si>
  <si>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</si>
  <si>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</si>
  <si>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</si>
  <si>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</si>
  <si>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</si>
  <si>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</si>
  <si>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</si>
  <si>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</si>
  <si>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</si>
  <si>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</si>
  <si>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</si>
  <si>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</si>
  <si>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</si>
  <si>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</si>
  <si>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</si>
  <si>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</si>
  <si>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</si>
  <si>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</si>
  <si>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</si>
  <si>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</si>
  <si>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</si>
  <si>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</si>
  <si>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</si>
  <si>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</si>
  <si>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</si>
  <si>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</si>
  <si>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</si>
  <si>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</si>
  <si>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</si>
  <si>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</si>
  <si>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</si>
  <si>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</si>
  <si>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</si>
  <si>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</si>
  <si>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</si>
  <si>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</si>
  <si>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</si>
  <si>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</si>
  <si>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</si>
  <si>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</si>
  <si>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</si>
  <si>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</si>
  <si>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</si>
  <si>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</si>
  <si>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</si>
  <si>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</si>
  <si>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</si>
  <si>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</si>
  <si>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</si>
  <si>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</si>
  <si>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</si>
  <si>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</si>
  <si>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</si>
  <si>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</si>
  <si>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</si>
  <si>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</si>
  <si>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</si>
  <si>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</si>
  <si>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</si>
  <si>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</si>
  <si>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</si>
  <si>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</si>
  <si>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</si>
  <si>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</si>
  <si>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</si>
  <si>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</si>
  <si>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</si>
  <si>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</si>
  <si>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</si>
  <si>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</si>
  <si>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</si>
  <si>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</si>
  <si>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</si>
  <si>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</si>
  <si>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</si>
  <si>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</si>
  <si>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</si>
  <si>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</si>
  <si>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</si>
  <si>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</si>
  <si>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</si>
  <si>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</si>
  <si>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</si>
  <si>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</si>
  <si>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</si>
  <si>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</si>
  <si>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</si>
  <si>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</si>
  <si>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</si>
  <si>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</si>
  <si>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</si>
  <si>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</si>
  <si>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</si>
  <si>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</si>
  <si>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</si>
  <si>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</si>
  <si>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</si>
  <si>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</si>
  <si>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</si>
  <si>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</si>
  <si>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</si>
  <si>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</si>
  <si>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</si>
  <si>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</si>
  <si>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</si>
  <si>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</si>
  <si>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</si>
  <si>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</si>
  <si>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</si>
  <si>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</si>
  <si>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</si>
  <si>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</si>
  <si>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</si>
  <si>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</si>
  <si>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</si>
  <si>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</si>
  <si>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</si>
  <si>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</si>
  <si>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</si>
  <si>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</si>
  <si>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</si>
  <si>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</si>
  <si>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</si>
  <si>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</si>
  <si>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</si>
  <si>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</si>
  <si>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</si>
  <si>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</si>
  <si>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</si>
  <si>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</si>
  <si>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</si>
  <si>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</si>
  <si>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</si>
  <si>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</si>
  <si>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</si>
  <si>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</si>
  <si>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</si>
  <si>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</si>
  <si>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</si>
  <si>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</si>
  <si>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</si>
  <si>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</si>
  <si>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</si>
  <si>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</si>
  <si>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</si>
  <si>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</si>
  <si>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</si>
  <si>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</si>
  <si>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</si>
  <si>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</si>
  <si>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</si>
  <si>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</si>
  <si>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</si>
  <si>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</si>
  <si>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</si>
  <si>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</si>
  <si>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</si>
  <si>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</si>
  <si>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</si>
  <si>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</si>
  <si>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</si>
  <si>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</si>
  <si>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</si>
  <si>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</si>
  <si>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</si>
  <si>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</si>
  <si>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</si>
  <si>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</si>
  <si>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</si>
  <si>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</si>
  <si>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</si>
  <si>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</si>
  <si>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</si>
  <si>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</si>
  <si>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</si>
  <si>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</si>
  <si>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</si>
  <si>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</si>
  <si>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</si>
  <si>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</si>
  <si>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</si>
  <si>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</si>
  <si>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</si>
  <si>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</si>
  <si>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</si>
  <si>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</si>
  <si>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</si>
  <si>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</si>
  <si>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</si>
  <si>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</si>
  <si>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</si>
  <si>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</si>
  <si>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</si>
  <si>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</si>
  <si>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</si>
  <si>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</si>
  <si>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</si>
  <si>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</si>
  <si>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</si>
  <si>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</si>
  <si>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</si>
  <si>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</si>
  <si>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</si>
  <si>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</si>
  <si>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</si>
  <si>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</si>
  <si>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</si>
  <si>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</si>
  <si>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</si>
  <si>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</si>
  <si>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</si>
  <si>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</si>
  <si>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</si>
  <si>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</si>
  <si>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</si>
  <si>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</si>
  <si>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</si>
  <si>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</si>
  <si>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</si>
  <si>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</si>
  <si>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</si>
  <si>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</si>
  <si>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</si>
  <si>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</si>
  <si>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</si>
  <si>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</si>
  <si>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</si>
  <si>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</si>
  <si>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</si>
  <si>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</si>
  <si>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</si>
  <si>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</si>
  <si>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</si>
  <si>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</si>
  <si>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</si>
  <si>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</si>
  <si>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</si>
  <si>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</si>
  <si>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</si>
  <si>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</si>
  <si>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</si>
  <si>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</si>
  <si>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</si>
  <si>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</si>
  <si>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</si>
  <si>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</si>
  <si>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</si>
  <si>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</si>
  <si>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</si>
  <si>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</si>
  <si>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</si>
  <si>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</si>
  <si>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</si>
  <si>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</si>
  <si>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</si>
  <si>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</si>
  <si>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</si>
  <si>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</si>
  <si>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</si>
  <si>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</si>
  <si>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</si>
  <si>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</si>
  <si>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</si>
  <si>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</si>
  <si>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</si>
  <si>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</si>
  <si>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</si>
  <si>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</si>
  <si>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</si>
  <si>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</si>
  <si>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</si>
  <si>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</si>
  <si>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</si>
  <si>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</si>
  <si>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</si>
  <si>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</si>
  <si>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</si>
  <si>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</si>
  <si>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</si>
  <si>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</si>
  <si>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</si>
  <si>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</si>
  <si>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</si>
  <si>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</si>
  <si>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</si>
  <si>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</si>
  <si>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</si>
  <si>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</si>
  <si>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</si>
  <si>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</si>
  <si>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</si>
  <si>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</si>
  <si>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</si>
  <si>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</si>
  <si>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</si>
  <si>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</si>
  <si>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</si>
  <si>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</si>
  <si>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</si>
  <si>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</si>
  <si>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</si>
  <si>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</si>
  <si>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</si>
  <si>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</si>
  <si>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</si>
  <si>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</si>
  <si>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</si>
  <si>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</si>
  <si>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</si>
  <si>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</si>
  <si>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</si>
  <si>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</si>
  <si>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</si>
  <si>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</si>
  <si>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</si>
  <si>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</si>
  <si>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</si>
  <si>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</si>
  <si>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</si>
  <si>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</si>
  <si>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</si>
  <si>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</si>
  <si>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</si>
  <si>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</si>
  <si>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</si>
  <si>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</si>
  <si>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</si>
  <si>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</si>
  <si>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</si>
  <si>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</si>
  <si>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</si>
  <si>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</si>
  <si>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</si>
  <si>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</si>
  <si>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</si>
  <si>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</si>
  <si>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</si>
  <si>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</si>
  <si>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</si>
  <si>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</si>
  <si>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</si>
  <si>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</si>
  <si>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</si>
  <si>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</si>
  <si>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</si>
  <si>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</si>
  <si>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</si>
  <si>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</si>
  <si>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</si>
  <si>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</si>
  <si>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</si>
  <si>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</si>
  <si>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</si>
  <si>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</si>
  <si>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</si>
  <si>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</si>
  <si>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</si>
  <si>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</si>
  <si>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</si>
  <si>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</si>
  <si>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</si>
  <si>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</si>
  <si>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</si>
  <si>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</si>
  <si>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</si>
  <si>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</si>
  <si>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</si>
  <si>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</si>
  <si>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</si>
  <si>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</si>
  <si>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</si>
  <si>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</si>
  <si>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</si>
  <si>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</si>
  <si>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</si>
  <si>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</si>
  <si>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</si>
  <si>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</si>
  <si>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</si>
  <si>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</si>
  <si>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</si>
  <si>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</si>
  <si>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</si>
  <si>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</si>
  <si>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</si>
  <si>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</si>
  <si>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</si>
  <si>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</si>
  <si>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</si>
  <si>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</si>
  <si>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</si>
  <si>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</si>
  <si>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</si>
  <si>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</si>
  <si>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</si>
  <si>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</si>
  <si>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</si>
  <si>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</si>
  <si>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</si>
  <si>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</si>
  <si>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</si>
  <si>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</si>
  <si>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</si>
  <si>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</si>
  <si>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</si>
  <si>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</si>
  <si>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</si>
  <si>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</si>
  <si>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</si>
  <si>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</si>
  <si>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</si>
  <si>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</si>
  <si>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</si>
  <si>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</si>
  <si>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</si>
  <si>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</si>
  <si>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</si>
  <si>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</si>
  <si>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</si>
  <si>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</si>
  <si>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</si>
  <si>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</si>
  <si>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</si>
  <si>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</si>
  <si>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</si>
  <si>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</si>
  <si>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</si>
  <si>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</si>
  <si>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</si>
  <si>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</si>
  <si>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</si>
  <si>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</si>
  <si>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</si>
  <si>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</si>
  <si>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</si>
  <si>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</si>
  <si>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</si>
  <si>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</si>
  <si>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</si>
  <si>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</si>
  <si>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</si>
  <si>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</si>
  <si>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</si>
  <si>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</si>
  <si>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</si>
  <si>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</si>
  <si>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</si>
  <si>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</si>
  <si>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</si>
  <si>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</si>
  <si>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</si>
  <si>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</si>
  <si>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</si>
  <si>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</si>
  <si>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</si>
  <si>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</si>
  <si>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</si>
  <si>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</si>
  <si>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</si>
  <si>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</si>
  <si>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</si>
  <si>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</si>
  <si>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</si>
  <si>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</si>
  <si>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</si>
  <si>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</si>
  <si>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</si>
  <si>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</si>
  <si>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</si>
  <si>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</si>
  <si>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</si>
  <si>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</si>
  <si>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</si>
  <si>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</si>
  <si>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</si>
  <si>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</si>
  <si>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</si>
  <si>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</si>
  <si>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</si>
  <si>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</si>
  <si>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</si>
  <si>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</si>
  <si>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</si>
  <si>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</si>
  <si>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</si>
  <si>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</si>
  <si>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</si>
  <si>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</si>
  <si>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</si>
  <si>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</si>
  <si>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</si>
  <si>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</si>
  <si>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</si>
  <si>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</si>
  <si>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</si>
  <si>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</si>
  <si>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</si>
  <si>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</si>
  <si>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</si>
  <si>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</si>
  <si>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</si>
  <si>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</si>
  <si>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</si>
  <si>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</si>
  <si>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</si>
  <si>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</si>
  <si>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</si>
  <si>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</si>
  <si>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</si>
  <si>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</si>
  <si>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</si>
  <si>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</si>
  <si>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</si>
  <si>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</si>
  <si>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</si>
  <si>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</si>
  <si>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</si>
  <si>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</si>
  <si>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</si>
  <si>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</si>
  <si>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</si>
  <si>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</si>
  <si>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</si>
  <si>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</si>
  <si>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</si>
  <si>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</si>
  <si>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</si>
  <si>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</si>
  <si>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</si>
  <si>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</si>
  <si>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</si>
  <si>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</si>
  <si>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</si>
  <si>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</si>
  <si>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</si>
  <si>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</si>
  <si>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</si>
  <si>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</si>
  <si>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</si>
  <si>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</si>
  <si>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</si>
  <si>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</si>
  <si>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</si>
  <si>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</si>
  <si>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</si>
  <si>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</si>
  <si>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</si>
  <si>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</si>
  <si>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</si>
  <si>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</si>
  <si>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</si>
  <si>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</si>
  <si>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</si>
  <si>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</si>
  <si>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</si>
  <si>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</si>
  <si>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</si>
  <si>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</si>
  <si>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</si>
  <si>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</si>
  <si>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</si>
  <si>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</si>
  <si>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</si>
  <si>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</si>
  <si>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</si>
  <si>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</si>
  <si>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</si>
  <si>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</si>
  <si>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</si>
  <si>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</si>
  <si>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</si>
  <si>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</si>
  <si>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</si>
  <si>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</si>
  <si>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</si>
  <si>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</si>
  <si>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</si>
  <si>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</si>
  <si>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</si>
  <si>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</si>
  <si>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</si>
  <si>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</si>
  <si>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</si>
  <si>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</si>
  <si>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</si>
  <si>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</si>
  <si>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</si>
  <si>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</si>
  <si>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</si>
  <si>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</si>
  <si>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</si>
  <si>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</si>
  <si>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</si>
  <si>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</si>
  <si>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</si>
  <si>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</si>
  <si>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</si>
  <si>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</si>
  <si>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</si>
  <si>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</si>
  <si>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</si>
  <si>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</si>
  <si>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</si>
  <si>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</si>
  <si>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</si>
  <si>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</si>
  <si>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</si>
  <si>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</si>
  <si>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</si>
  <si>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</si>
  <si>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</si>
  <si>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</si>
  <si>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</si>
  <si>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</si>
  <si>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</si>
  <si>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</si>
  <si>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</si>
  <si>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</si>
  <si>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</si>
  <si>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</si>
  <si>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</si>
  <si>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</si>
  <si>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</si>
  <si>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</si>
  <si>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</si>
  <si>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</si>
  <si>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</si>
  <si>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</si>
  <si>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</si>
  <si>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</si>
  <si>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</si>
  <si>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</si>
  <si>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</si>
  <si>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</si>
  <si>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</si>
  <si>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</si>
  <si>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</si>
  <si>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</si>
  <si>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</si>
  <si>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</si>
  <si>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</si>
  <si>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</si>
  <si>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</si>
  <si>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</si>
  <si>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</si>
  <si>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</si>
  <si>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</si>
  <si>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</si>
  <si>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</si>
  <si>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</si>
  <si>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</si>
  <si>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</si>
  <si>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</si>
  <si>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</si>
  <si>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</si>
  <si>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</si>
  <si>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</si>
  <si>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</si>
  <si>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</si>
  <si>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</si>
  <si>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</si>
  <si>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</si>
  <si>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</si>
  <si>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</si>
  <si>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</si>
  <si>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</si>
  <si>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</si>
  <si>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</si>
  <si>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</si>
  <si>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</si>
  <si>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</si>
  <si>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</si>
  <si>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</si>
  <si>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</si>
  <si>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</si>
  <si>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</si>
  <si>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</si>
  <si>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</si>
  <si>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</si>
  <si>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</si>
  <si>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</si>
  <si>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</si>
  <si>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</si>
  <si>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</si>
  <si>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</si>
  <si>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</si>
  <si>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</si>
  <si>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</si>
  <si>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</si>
  <si>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</si>
  <si>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</si>
  <si>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</si>
  <si>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</si>
  <si>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</si>
  <si>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</si>
  <si>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</si>
  <si>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</si>
  <si>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</si>
  <si>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</si>
  <si>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</si>
  <si>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</si>
  <si>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</si>
  <si>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</si>
  <si>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</si>
  <si>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</si>
  <si>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</si>
  <si>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</si>
  <si>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</si>
  <si>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</si>
  <si>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</si>
  <si>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</si>
  <si>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</si>
  <si>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</si>
  <si>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</si>
  <si>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</si>
  <si>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</si>
  <si>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</si>
  <si>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</si>
  <si>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</si>
  <si>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</si>
  <si>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</si>
  <si>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</si>
  <si>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</si>
  <si>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</si>
  <si>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</si>
  <si>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</si>
  <si>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</si>
  <si>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</si>
  <si>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</si>
  <si>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</si>
  <si>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</si>
  <si>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</si>
  <si>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</si>
  <si>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</si>
  <si>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</si>
  <si>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</si>
  <si>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</si>
  <si>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</si>
  <si>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</si>
  <si>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</si>
  <si>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</si>
  <si>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</si>
  <si>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</si>
  <si>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</si>
  <si>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</si>
  <si>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</si>
  <si>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</si>
  <si>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</si>
  <si>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</si>
  <si>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</si>
  <si>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</si>
  <si>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</si>
  <si>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</si>
  <si>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</si>
  <si>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</si>
  <si>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</si>
  <si>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</si>
  <si>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</si>
  <si>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</si>
  <si>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</si>
  <si>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</si>
  <si>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</si>
  <si>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</si>
  <si>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</si>
  <si>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</si>
  <si>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</si>
  <si>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</si>
  <si>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</si>
  <si>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</si>
  <si>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</si>
  <si>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</si>
  <si>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</si>
  <si>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</si>
  <si>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</si>
  <si>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</si>
  <si>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</si>
  <si>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</si>
  <si>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</si>
  <si>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</si>
  <si>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</si>
  <si>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</si>
  <si>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</si>
  <si>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</si>
  <si>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</si>
  <si>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</si>
  <si>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</si>
  <si>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</si>
  <si>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</si>
  <si>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</si>
  <si>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</si>
  <si>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</si>
  <si>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</si>
  <si>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</si>
  <si>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</si>
  <si>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</si>
  <si>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</si>
  <si>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</si>
  <si>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</si>
  <si>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</si>
  <si>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</si>
  <si>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</si>
  <si>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</si>
  <si>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</si>
  <si>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</si>
  <si>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</si>
  <si>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</si>
  <si>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</si>
  <si>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</si>
  <si>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</si>
  <si>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</si>
  <si>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</si>
  <si>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</si>
  <si>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</si>
  <si>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</si>
  <si>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</si>
  <si>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</si>
  <si>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</si>
  <si>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</si>
  <si>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</si>
  <si>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</si>
  <si>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</si>
  <si>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</si>
  <si>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</si>
  <si>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</si>
  <si>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</si>
  <si>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</si>
  <si>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</si>
  <si>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</si>
  <si>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</si>
  <si>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</si>
  <si>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</si>
  <si>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</si>
  <si>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</si>
  <si>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</si>
  <si>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</si>
  <si>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</si>
  <si>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</si>
  <si>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</si>
  <si>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</si>
  <si>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</si>
  <si>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</si>
  <si>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</si>
  <si>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</si>
  <si>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</si>
  <si>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</si>
  <si>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</si>
  <si>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</si>
  <si>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</si>
  <si>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</si>
  <si>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</si>
  <si>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</si>
  <si>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</si>
  <si>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</si>
  <si>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</si>
  <si>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</si>
  <si>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</si>
  <si>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</si>
  <si>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</si>
  <si>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</si>
  <si>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</si>
  <si>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</si>
  <si>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</si>
  <si>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</si>
  <si>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</si>
  <si>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</si>
  <si>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</si>
  <si>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</si>
  <si>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</si>
  <si>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</si>
  <si>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</si>
  <si>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</si>
  <si>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</si>
  <si>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</si>
  <si>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</si>
  <si>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</si>
  <si>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</si>
  <si>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</si>
  <si>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</si>
  <si>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</si>
  <si>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</si>
  <si>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</si>
  <si>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</si>
  <si>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</si>
  <si>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</si>
  <si>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</si>
  <si>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</si>
  <si>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</si>
  <si>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</si>
  <si>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</si>
  <si>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</si>
  <si>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</si>
  <si>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</si>
  <si>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</si>
  <si>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</si>
  <si>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</si>
  <si>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</si>
  <si>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</si>
  <si>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</si>
  <si>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</si>
  <si>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</si>
  <si>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</si>
  <si>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</si>
  <si>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</si>
  <si>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</si>
  <si>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</si>
  <si>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</si>
  <si>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</si>
  <si>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</si>
  <si>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</si>
  <si>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</si>
  <si>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</si>
  <si>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</si>
  <si>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</si>
  <si>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</si>
  <si>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</si>
  <si>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</si>
  <si>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</si>
  <si>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</si>
  <si>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</si>
  <si>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</si>
  <si>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</si>
  <si>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</si>
  <si>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</si>
  <si>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</si>
  <si>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</si>
  <si>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</si>
  <si>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</si>
  <si>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</si>
  <si>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</si>
  <si>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</si>
  <si>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</si>
  <si>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</si>
  <si>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</si>
  <si>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</si>
  <si>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</si>
  <si>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</si>
  <si>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</si>
  <si>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</si>
  <si>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</si>
  <si>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</si>
  <si>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</si>
  <si>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</si>
  <si>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</si>
  <si>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</si>
  <si>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</si>
  <si>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</si>
  <si>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</si>
  <si>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</si>
  <si>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</si>
  <si>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</si>
  <si>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</si>
  <si>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</si>
  <si>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</si>
  <si>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</si>
  <si>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</si>
  <si>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</si>
  <si>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</si>
  <si>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</si>
  <si>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</si>
  <si>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</si>
  <si>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</si>
  <si>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</si>
  <si>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</si>
  <si>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</si>
  <si>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</si>
  <si>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</si>
  <si>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</si>
  <si>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</si>
  <si>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</si>
  <si>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</si>
  <si>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</si>
  <si>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</si>
  <si>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</si>
  <si>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</si>
  <si>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</si>
  <si>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</si>
  <si>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</si>
  <si>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</si>
  <si>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</si>
  <si>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</si>
  <si>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</si>
  <si>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</si>
  <si>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</si>
  <si>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</si>
  <si>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</si>
  <si>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</si>
  <si>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</si>
  <si>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</si>
  <si>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</si>
  <si>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</si>
  <si>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</si>
  <si>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</si>
  <si>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</si>
  <si>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</si>
  <si>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</si>
  <si>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</si>
  <si>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</si>
  <si>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</si>
  <si>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</si>
  <si>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</si>
  <si>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</si>
  <si>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</si>
  <si>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</si>
  <si>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</si>
  <si>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</si>
  <si>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</si>
  <si>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</si>
  <si>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</si>
  <si>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</si>
  <si>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</si>
  <si>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</si>
  <si>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</si>
  <si>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</si>
  <si>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</si>
  <si>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</si>
  <si>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</si>
  <si>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</si>
  <si>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</si>
  <si>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</si>
  <si>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</si>
  <si>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</si>
  <si>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</si>
  <si>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</si>
  <si>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</si>
  <si>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</si>
  <si>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</si>
  <si>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</si>
  <si>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</si>
  <si>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</si>
  <si>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</si>
  <si>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</si>
  <si>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</si>
  <si>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</si>
  <si>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</si>
  <si>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</si>
  <si>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</si>
  <si>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</si>
  <si>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</si>
  <si>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</si>
  <si>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</si>
  <si>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</si>
  <si>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</si>
  <si>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</si>
  <si>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</si>
  <si>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</si>
  <si>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</si>
  <si>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</si>
  <si>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</si>
  <si>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</si>
  <si>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</si>
  <si>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</si>
  <si>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</si>
  <si>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</si>
  <si>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</si>
  <si>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</si>
  <si>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</si>
  <si>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</si>
  <si>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</si>
  <si>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</si>
  <si>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</si>
  <si>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</si>
  <si>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</si>
  <si>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</si>
  <si>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</si>
  <si>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</si>
  <si>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</si>
  <si>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</si>
  <si>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</si>
  <si>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</si>
  <si>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</si>
  <si>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</si>
  <si>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</si>
  <si>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</si>
  <si>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</si>
  <si>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</si>
  <si>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</si>
  <si>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</si>
  <si>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</si>
  <si>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</si>
  <si>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</si>
  <si>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</si>
  <si>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</si>
  <si>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</si>
  <si>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</si>
  <si>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</si>
  <si>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</si>
  <si>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</si>
  <si>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</si>
  <si>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</si>
  <si>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</si>
  <si>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</si>
  <si>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</si>
  <si>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</si>
  <si>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</si>
  <si>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</si>
  <si>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</si>
  <si>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</si>
  <si>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</si>
  <si>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</si>
  <si>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</si>
  <si>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</si>
  <si>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</si>
  <si>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</si>
  <si>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</si>
  <si>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</si>
  <si>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</si>
  <si>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</si>
  <si>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</si>
  <si>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</si>
  <si>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</si>
  <si>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</si>
  <si>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</si>
  <si>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</si>
  <si>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</si>
  <si>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</si>
  <si>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</si>
  <si>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</si>
  <si>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</si>
  <si>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</si>
  <si>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</si>
  <si>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</si>
  <si>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</si>
  <si>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</si>
  <si>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</si>
  <si>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</si>
  <si>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</si>
  <si>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</si>
  <si>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</si>
  <si>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</si>
  <si>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</si>
  <si>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</si>
  <si>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</si>
  <si>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</si>
  <si>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</si>
  <si>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</si>
  <si>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</si>
  <si>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</si>
  <si>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</si>
  <si>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</si>
  <si>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</si>
  <si>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</si>
  <si>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</si>
  <si>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</si>
  <si>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</si>
  <si>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</si>
  <si>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</si>
  <si>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</si>
  <si>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</si>
  <si>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</si>
  <si>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</si>
  <si>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</si>
  <si>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</si>
  <si>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</si>
  <si>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</si>
  <si>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</si>
  <si>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</si>
  <si>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</si>
  <si>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</si>
  <si>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</si>
  <si>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</si>
  <si>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</si>
  <si>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</si>
  <si>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</si>
  <si>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</si>
  <si>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</si>
  <si>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</si>
  <si>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</si>
  <si>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</si>
  <si>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</si>
  <si>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</si>
  <si>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</si>
  <si>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</si>
  <si>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</si>
  <si>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</si>
  <si>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</si>
  <si>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</si>
  <si>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</si>
  <si>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</si>
  <si>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</si>
  <si>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</si>
  <si>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</si>
  <si>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</si>
  <si>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</si>
  <si>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</si>
  <si>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</si>
  <si>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</si>
  <si>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</si>
  <si>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</si>
  <si>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</si>
  <si>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</si>
  <si>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</si>
  <si>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</si>
  <si>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</si>
  <si>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</si>
  <si>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</si>
  <si>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</si>
  <si>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</si>
  <si>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</si>
  <si>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</si>
  <si>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</si>
  <si>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</si>
  <si>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</si>
  <si>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</si>
  <si>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</si>
  <si>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</si>
  <si>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</si>
  <si>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</si>
  <si>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</si>
  <si>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</si>
  <si>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</si>
  <si>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</si>
  <si>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</si>
  <si>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</si>
  <si>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</si>
  <si>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</si>
  <si>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</si>
  <si>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</si>
  <si>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</si>
  <si>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</si>
  <si>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</si>
  <si>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</si>
  <si>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</si>
  <si>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</si>
  <si>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</si>
  <si>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</si>
  <si>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</si>
  <si>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</si>
  <si>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</si>
  <si>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</si>
  <si>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</si>
  <si>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</si>
  <si>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</si>
  <si>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</si>
  <si>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</si>
  <si>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</si>
  <si>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</si>
  <si>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</si>
  <si>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</si>
  <si>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</si>
  <si>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</si>
  <si>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</si>
  <si>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</si>
  <si>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</si>
  <si>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</si>
  <si>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</si>
  <si>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</si>
  <si>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</si>
  <si>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</si>
  <si>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</si>
  <si>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</si>
  <si>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</si>
  <si>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</si>
  <si>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</si>
  <si>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</si>
  <si>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</si>
  <si>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</si>
  <si>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</si>
  <si>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</si>
  <si>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</si>
  <si>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</si>
  <si>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</si>
  <si>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</si>
  <si>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</si>
  <si>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</si>
  <si>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</si>
  <si>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</si>
  <si>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</si>
  <si>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</si>
  <si>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</si>
  <si>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</si>
  <si>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</si>
  <si>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</si>
  <si>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</si>
  <si>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</si>
  <si>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</si>
  <si>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</si>
  <si>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</si>
  <si>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</si>
  <si>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</si>
  <si>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</si>
  <si>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</si>
  <si>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</si>
  <si>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</si>
  <si>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</si>
  <si>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</si>
  <si>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</si>
  <si>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</si>
  <si>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</si>
  <si>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</si>
  <si>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</si>
  <si>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</si>
  <si>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</si>
  <si>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</si>
  <si>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</si>
  <si>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</si>
  <si>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</si>
  <si>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</si>
  <si>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</si>
  <si>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</si>
  <si>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</si>
  <si>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</si>
  <si>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</si>
  <si>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</si>
  <si>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</si>
  <si>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</si>
  <si>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</si>
  <si>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</si>
  <si>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</si>
  <si>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</si>
  <si>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</si>
  <si>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</si>
  <si>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</si>
  <si>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</si>
  <si>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</si>
  <si>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</si>
  <si>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</si>
  <si>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</si>
  <si>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</si>
  <si>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</si>
  <si>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</si>
  <si>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</si>
  <si>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</si>
  <si>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</si>
  <si>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</si>
  <si>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</si>
  <si>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</si>
  <si>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</si>
  <si>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</si>
  <si>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</si>
  <si>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</si>
  <si>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</si>
  <si>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</si>
  <si>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</si>
  <si>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</si>
  <si>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</si>
  <si>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</si>
  <si>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</si>
  <si>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</si>
  <si>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</si>
  <si>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</si>
  <si>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</si>
  <si>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</si>
  <si>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</si>
  <si>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</si>
  <si>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</si>
  <si>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</si>
  <si>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</si>
  <si>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</si>
  <si>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</si>
  <si>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</si>
  <si>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</si>
  <si>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</si>
  <si>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</si>
  <si>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</si>
  <si>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</si>
  <si>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</si>
  <si>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</si>
  <si>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</si>
  <si>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</si>
  <si>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</si>
  <si>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</si>
  <si>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</si>
  <si>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</si>
  <si>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</si>
  <si>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</si>
  <si>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</si>
  <si>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</si>
  <si>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</si>
  <si>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</si>
  <si>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</si>
  <si>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</si>
  <si>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</si>
  <si>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</si>
  <si>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</si>
  <si>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</si>
  <si>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</si>
  <si>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</si>
  <si>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</si>
  <si>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</si>
  <si>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</si>
  <si>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</si>
  <si>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</si>
  <si>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</si>
  <si>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</si>
  <si>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</si>
  <si>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</si>
  <si>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</si>
  <si>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</si>
  <si>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</si>
  <si>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</si>
  <si>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</si>
  <si>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</si>
  <si>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</si>
  <si>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</si>
  <si>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</si>
  <si>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</si>
  <si>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</si>
  <si>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</si>
  <si>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</si>
  <si>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</si>
  <si>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</si>
  <si>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</si>
  <si>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</si>
  <si>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</si>
  <si>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</si>
  <si>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</si>
  <si>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</si>
  <si>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</si>
  <si>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</si>
  <si>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</si>
  <si>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</si>
  <si>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</si>
  <si>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</si>
  <si>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</si>
  <si>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</si>
  <si>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</si>
  <si>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</si>
  <si>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</si>
  <si>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</si>
  <si>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</si>
  <si>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</si>
  <si>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</si>
  <si>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</si>
  <si>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</si>
  <si>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</si>
  <si>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</si>
  <si>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</si>
  <si>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</si>
  <si>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</si>
  <si>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</si>
  <si>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</si>
  <si>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</si>
  <si>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</si>
  <si>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</si>
  <si>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</si>
  <si>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</si>
  <si>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</si>
  <si>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</si>
  <si>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</si>
  <si>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</si>
  <si>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</si>
  <si>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</si>
  <si>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</si>
  <si>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</si>
  <si>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</si>
  <si>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</si>
  <si>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</si>
  <si>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</si>
  <si>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</si>
  <si>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</si>
  <si>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</si>
  <si>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</si>
  <si>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</si>
  <si>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</si>
  <si>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</si>
  <si>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</si>
  <si>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</si>
  <si>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</si>
  <si>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</si>
  <si>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</si>
  <si>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</si>
  <si>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</si>
  <si>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</si>
  <si>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</si>
  <si>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</si>
  <si>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</si>
  <si>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</si>
  <si>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</si>
  <si>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</si>
  <si>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</si>
  <si>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</si>
  <si>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</si>
  <si>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</si>
  <si>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</si>
  <si>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</si>
  <si>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</si>
  <si>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</si>
  <si>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</si>
  <si>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</si>
  <si>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</si>
  <si>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</si>
  <si>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</si>
  <si>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</si>
  <si>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</si>
  <si>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</si>
  <si>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</si>
  <si>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</si>
  <si>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</si>
  <si>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</si>
  <si>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</si>
  <si>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</si>
  <si>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</si>
  <si>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</si>
  <si>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</si>
  <si>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</si>
  <si>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</si>
  <si>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</si>
  <si>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</si>
  <si>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</si>
  <si>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</si>
  <si>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</si>
  <si>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</si>
  <si>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</si>
  <si>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</si>
  <si>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</si>
  <si>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</si>
  <si>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</si>
  <si>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</si>
  <si>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</si>
  <si>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</si>
  <si>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</si>
  <si>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</si>
  <si>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</si>
  <si>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</si>
  <si>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</si>
  <si>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</si>
  <si>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</si>
  <si>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</si>
  <si>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</si>
  <si>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</si>
  <si>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</si>
  <si>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</si>
  <si>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</si>
  <si>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</si>
  <si>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</si>
  <si>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</si>
  <si>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</si>
  <si>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</si>
  <si>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</si>
  <si>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</si>
  <si>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</si>
  <si>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</si>
  <si>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</si>
  <si>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</si>
  <si>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</si>
  <si>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</si>
  <si>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</si>
  <si>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</si>
  <si>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</si>
  <si>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</si>
  <si>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</si>
  <si>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</si>
  <si>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</si>
  <si>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</si>
  <si>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</si>
  <si>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</si>
  <si>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</si>
  <si>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</si>
  <si>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</si>
  <si>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</si>
  <si>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</si>
  <si>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</si>
  <si>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</si>
  <si>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</si>
  <si>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</si>
  <si>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</si>
  <si>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</si>
  <si>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</si>
  <si>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</si>
  <si>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</si>
  <si>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</si>
  <si>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</si>
  <si>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</si>
  <si>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</si>
  <si>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</si>
  <si>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</si>
  <si>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</si>
  <si>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</si>
  <si>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</si>
  <si>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</si>
  <si>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</si>
  <si>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</si>
  <si>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</si>
  <si>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</si>
  <si>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</si>
  <si>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</si>
  <si>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</si>
  <si>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</si>
  <si>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</si>
  <si>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</si>
  <si>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</si>
  <si>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</si>
  <si>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</si>
  <si>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</si>
  <si>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</si>
  <si>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</si>
  <si>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</si>
  <si>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</si>
  <si>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</si>
  <si>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</si>
  <si>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</si>
  <si>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</si>
  <si>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</si>
  <si>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</si>
  <si>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</si>
  <si>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</si>
  <si>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</si>
  <si>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</si>
  <si>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</si>
  <si>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</si>
  <si>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</si>
  <si>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</si>
  <si>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</si>
  <si>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</si>
  <si>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</si>
  <si>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</si>
  <si>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</si>
  <si>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</si>
  <si>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</si>
  <si>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</si>
  <si>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</si>
  <si>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</si>
  <si>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</si>
  <si>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</si>
  <si>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</si>
  <si>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</si>
  <si>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</si>
  <si>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</si>
  <si>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</si>
  <si>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</si>
  <si>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</si>
  <si>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</si>
  <si>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</si>
  <si>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</si>
  <si>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</si>
  <si>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</si>
  <si>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</si>
  <si>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</si>
  <si>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</si>
  <si>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</si>
  <si>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</si>
  <si>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</si>
  <si>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</si>
  <si>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</si>
  <si>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</si>
  <si>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</si>
  <si>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</si>
  <si>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</si>
  <si>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</si>
  <si>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</si>
  <si>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</si>
  <si>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</si>
  <si>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</si>
  <si>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</si>
  <si>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</si>
  <si>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</si>
  <si>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</si>
  <si>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</si>
  <si>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</si>
  <si>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</si>
  <si>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</si>
  <si>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</si>
  <si>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</si>
  <si>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</si>
  <si>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</si>
  <si>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</si>
  <si>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</si>
  <si>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</si>
  <si>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</si>
  <si>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</si>
  <si>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</si>
  <si>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</si>
  <si>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</si>
  <si>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</si>
  <si>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</si>
  <si>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</si>
  <si>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</si>
  <si>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</si>
  <si>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</si>
  <si>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</si>
  <si>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</si>
  <si>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</si>
  <si>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</si>
  <si>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</si>
  <si>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</si>
  <si>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</si>
  <si>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</si>
  <si>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</si>
  <si>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</si>
  <si>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</si>
  <si>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</si>
  <si>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</si>
  <si>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</si>
  <si>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</si>
  <si>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</si>
  <si>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</si>
  <si>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</si>
  <si>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</si>
  <si>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</si>
  <si>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</si>
  <si>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</si>
  <si>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</si>
  <si>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</si>
  <si>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</si>
  <si>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</si>
  <si>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</si>
  <si>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</si>
  <si>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</si>
  <si>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</si>
  <si>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</si>
  <si>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</si>
  <si>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</si>
  <si>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</si>
  <si>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</si>
  <si>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</si>
  <si>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</si>
  <si>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</si>
  <si>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</si>
  <si>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</si>
  <si>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</si>
  <si>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</si>
  <si>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</si>
  <si>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</si>
  <si>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</si>
  <si>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</si>
  <si>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</si>
  <si>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</si>
  <si>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</si>
  <si>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</si>
  <si>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</si>
  <si>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</si>
  <si>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</si>
  <si>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</si>
  <si>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</si>
  <si>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</si>
  <si>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</si>
  <si>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</si>
  <si>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</si>
  <si>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</si>
  <si>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</si>
  <si>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</si>
  <si>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</si>
  <si>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</si>
  <si>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</si>
  <si>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</si>
  <si>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</si>
  <si>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</si>
  <si>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</si>
  <si>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</si>
  <si>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</si>
  <si>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</si>
  <si>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</si>
  <si>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</si>
  <si>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</si>
  <si>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</si>
  <si>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</si>
  <si>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</si>
  <si>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</si>
  <si>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</si>
  <si>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</si>
  <si>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</si>
  <si>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</si>
  <si>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</si>
  <si>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</si>
  <si>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</si>
  <si>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</si>
  <si>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</si>
  <si>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</si>
  <si>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</si>
  <si>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</si>
  <si>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</si>
  <si>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</si>
  <si>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</si>
  <si>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</si>
  <si>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</si>
  <si>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</si>
  <si>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</si>
  <si>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</si>
  <si>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</si>
  <si>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</si>
  <si>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</si>
  <si>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</si>
  <si>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</si>
  <si>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</si>
  <si>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</si>
  <si>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</si>
  <si>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</si>
  <si>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</si>
  <si>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</si>
  <si>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</si>
  <si>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</si>
  <si>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</si>
  <si>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</si>
  <si>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</si>
  <si>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</si>
  <si>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</si>
  <si>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</si>
  <si>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</si>
  <si>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</si>
  <si>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</si>
  <si>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</si>
  <si>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</si>
  <si>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</si>
  <si>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</si>
  <si>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</si>
  <si>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</si>
  <si>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</si>
  <si>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</si>
  <si>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</si>
  <si>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</si>
  <si>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</si>
  <si>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</si>
  <si>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</si>
  <si>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</si>
  <si>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</si>
  <si>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</si>
  <si>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</si>
  <si>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</si>
  <si>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</si>
  <si>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</si>
  <si>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</si>
  <si>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</si>
  <si>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</si>
  <si>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</si>
  <si>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</si>
  <si>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</si>
  <si>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</si>
  <si>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</si>
  <si>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</si>
  <si>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</si>
  <si>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</si>
  <si>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</si>
  <si>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</si>
  <si>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</si>
  <si>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</si>
  <si>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</si>
  <si>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</si>
  <si>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</si>
  <si>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</si>
  <si>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</si>
  <si>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</si>
  <si>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</si>
  <si>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</si>
  <si>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</si>
  <si>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</si>
  <si>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</si>
  <si>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</si>
  <si>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</si>
  <si>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</si>
  <si>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</si>
  <si>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</si>
  <si>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</si>
  <si>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</si>
  <si>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</si>
  <si>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</si>
  <si>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</si>
  <si>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</si>
  <si>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</si>
  <si>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</si>
  <si>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</si>
  <si>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</si>
  <si>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</si>
  <si>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</si>
  <si>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</si>
  <si>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</si>
  <si>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</si>
  <si>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</si>
  <si>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</si>
  <si>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</si>
  <si>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</si>
  <si>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</si>
  <si>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</si>
  <si>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</si>
  <si>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</si>
  <si>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</si>
  <si>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</si>
  <si>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</si>
  <si>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</si>
  <si>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</si>
  <si>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</si>
  <si>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</si>
  <si>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</si>
  <si>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</si>
  <si>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</si>
  <si>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</si>
  <si>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</si>
  <si>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</si>
  <si>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</si>
  <si>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</si>
  <si>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</si>
  <si>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</si>
  <si>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</si>
  <si>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</si>
  <si>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</si>
  <si>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</si>
  <si>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</si>
  <si>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</si>
  <si>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</si>
  <si>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</si>
  <si>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</si>
  <si>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</si>
  <si>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</si>
  <si>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</si>
  <si>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</si>
  <si>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</si>
  <si>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</si>
  <si>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</si>
  <si>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</si>
  <si>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</si>
  <si>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</si>
  <si>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</si>
  <si>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</si>
  <si>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</si>
  <si>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</si>
  <si>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</si>
  <si>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</si>
  <si>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</si>
  <si>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</si>
  <si>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</si>
  <si>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</si>
  <si>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</si>
  <si>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</si>
  <si>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</si>
  <si>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</si>
  <si>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</si>
  <si>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</si>
  <si>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</si>
  <si>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</si>
  <si>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</si>
  <si>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</si>
  <si>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</si>
  <si>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</si>
  <si>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</si>
  <si>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</si>
  <si>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</si>
  <si>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</si>
  <si>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</si>
  <si>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</si>
  <si>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</si>
  <si>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</si>
  <si>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</si>
  <si>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</si>
  <si>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</si>
  <si>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</si>
  <si>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</si>
  <si>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</si>
  <si>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</si>
  <si>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</si>
  <si>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</si>
  <si>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</si>
  <si>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</si>
  <si>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</si>
  <si>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</si>
  <si>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</si>
  <si>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</si>
  <si>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</si>
  <si>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</si>
  <si>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</si>
  <si>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</si>
  <si>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</si>
  <si>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</si>
  <si>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</si>
  <si>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</si>
  <si>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</si>
  <si>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</si>
  <si>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</si>
  <si>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</si>
  <si>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</si>
  <si>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</si>
  <si>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</si>
  <si>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</si>
  <si>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</si>
  <si>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</si>
  <si>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</si>
  <si>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</si>
  <si>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</si>
  <si>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</si>
  <si>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</si>
  <si>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</si>
  <si>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</si>
  <si>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</si>
  <si>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</si>
  <si>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</si>
  <si>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</si>
  <si>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</si>
  <si>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</si>
  <si>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</si>
  <si>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</si>
  <si>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</si>
  <si>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</si>
  <si>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</si>
  <si>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</si>
  <si>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</si>
  <si>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</si>
  <si>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</si>
  <si>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</si>
  <si>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</si>
  <si>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</si>
  <si>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</si>
  <si>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</si>
  <si>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</si>
  <si>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</si>
  <si>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</si>
  <si>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</si>
  <si>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</si>
  <si>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</si>
  <si>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</si>
  <si>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</si>
  <si>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</si>
  <si>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</si>
  <si>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</si>
  <si>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</si>
  <si>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</si>
  <si>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</si>
  <si>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</si>
  <si>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</si>
  <si>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</si>
  <si>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</si>
  <si>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</si>
  <si>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</si>
  <si>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</si>
  <si>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</si>
  <si>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</si>
  <si>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</si>
  <si>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</si>
  <si>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</si>
  <si>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</si>
  <si>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</si>
  <si>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</si>
  <si>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</si>
  <si>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</si>
  <si>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</si>
  <si>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</si>
  <si>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</si>
  <si>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</si>
  <si>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</si>
  <si>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</si>
  <si>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</si>
  <si>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</si>
  <si>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</si>
  <si>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</si>
  <si>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</si>
  <si>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</si>
  <si>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</si>
  <si>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</si>
  <si>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</si>
  <si>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</si>
  <si>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</si>
  <si>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</si>
  <si>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</si>
  <si>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</si>
  <si>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</si>
  <si>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</si>
  <si>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</si>
  <si>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</si>
  <si>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</si>
  <si>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</si>
  <si>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</si>
  <si>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</si>
  <si>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</si>
  <si>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</si>
  <si>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</si>
  <si>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</si>
  <si>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</si>
  <si>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</si>
  <si>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</si>
  <si>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</si>
  <si>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</si>
  <si>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</si>
  <si>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</si>
  <si>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</si>
  <si>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</si>
  <si>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</si>
  <si>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</si>
  <si>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</si>
  <si>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</si>
  <si>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</si>
  <si>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</si>
  <si>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</si>
  <si>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</si>
  <si>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</si>
  <si>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</si>
  <si>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</si>
  <si>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</si>
  <si>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</si>
  <si>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</si>
  <si>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</si>
  <si>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</si>
  <si>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</si>
  <si>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</si>
  <si>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</si>
  <si>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</si>
  <si>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</si>
  <si>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</si>
  <si>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</si>
  <si>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</si>
  <si>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</si>
  <si>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</si>
  <si>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</si>
  <si>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</si>
  <si>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</si>
  <si>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</si>
  <si>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</si>
  <si>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</si>
  <si>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</si>
  <si>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</si>
  <si>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</si>
  <si>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</si>
  <si>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</si>
  <si>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</si>
  <si>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</si>
  <si>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</si>
  <si>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</si>
  <si>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</si>
  <si>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</si>
  <si>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</si>
  <si>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</si>
  <si>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</si>
  <si>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</si>
  <si>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</si>
  <si>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</si>
  <si>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</si>
  <si>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</si>
  <si>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</si>
  <si>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</si>
  <si>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</si>
  <si>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</si>
  <si>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</si>
  <si>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</si>
  <si>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</si>
  <si>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</si>
  <si>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</si>
  <si>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</si>
  <si>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</si>
  <si>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</si>
  <si>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</si>
  <si>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</si>
  <si>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</si>
  <si>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</si>
  <si>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</si>
  <si>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</si>
  <si>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</si>
  <si>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</si>
  <si>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</si>
  <si>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</si>
  <si>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</si>
  <si>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</si>
  <si>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</si>
  <si>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</si>
  <si>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</si>
  <si>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</si>
  <si>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</si>
  <si>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</si>
  <si>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</si>
  <si>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</si>
  <si>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</si>
  <si>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</si>
  <si>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</si>
  <si>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</si>
  <si>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</si>
  <si>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</si>
  <si>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</si>
  <si>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</si>
  <si>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</si>
  <si>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</si>
  <si>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</si>
  <si>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</si>
  <si>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</si>
  <si>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</si>
  <si>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</si>
  <si>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</si>
  <si>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</si>
  <si>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</si>
  <si>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</si>
  <si>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</si>
  <si>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</si>
  <si>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</si>
  <si>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</si>
  <si>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</si>
  <si>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</si>
  <si>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</si>
  <si>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</si>
  <si>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</si>
  <si>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</si>
  <si>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</si>
  <si>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</si>
  <si>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</si>
  <si>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</si>
  <si>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</si>
  <si>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</si>
  <si>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</si>
  <si>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</si>
  <si>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</si>
  <si>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</si>
  <si>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</si>
  <si>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</si>
  <si>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</si>
  <si>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</si>
  <si>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</si>
  <si>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</si>
  <si>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</si>
  <si>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</si>
  <si>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</si>
  <si>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</si>
  <si>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</si>
  <si>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</si>
  <si>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</si>
  <si>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</si>
  <si>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</si>
  <si>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</si>
  <si>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</si>
  <si>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</si>
  <si>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</si>
  <si>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</si>
  <si>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</si>
  <si>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</si>
  <si>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</si>
  <si>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</si>
  <si>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</si>
  <si>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</si>
  <si>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</si>
  <si>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</si>
  <si>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</si>
  <si>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</si>
  <si>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</si>
  <si>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</si>
  <si>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</si>
  <si>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</si>
  <si>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</si>
  <si>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</si>
  <si>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</si>
  <si>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</si>
  <si>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</si>
  <si>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</si>
  <si>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</si>
  <si>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</si>
  <si>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</si>
  <si>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</si>
  <si>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</si>
  <si>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</si>
  <si>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</si>
  <si>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</si>
  <si>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</si>
  <si>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</si>
  <si>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</si>
  <si>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</si>
  <si>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</si>
  <si>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</si>
  <si>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</si>
  <si>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</si>
  <si>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</si>
  <si>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</si>
  <si>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</si>
  <si>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</si>
  <si>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</si>
  <si>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</si>
  <si>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</si>
  <si>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</si>
  <si>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</si>
  <si>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</si>
  <si>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</si>
  <si>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</si>
  <si>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</si>
  <si>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</si>
  <si>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</si>
  <si>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</si>
  <si>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</si>
  <si>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</si>
  <si>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</si>
  <si>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</si>
  <si>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</si>
  <si>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</si>
  <si>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</si>
  <si>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</si>
  <si>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</si>
  <si>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</si>
  <si>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</si>
  <si>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</si>
  <si>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</si>
  <si>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</si>
  <si>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</si>
  <si>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</si>
  <si>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</si>
  <si>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</si>
  <si>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</si>
  <si>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</si>
  <si>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</si>
  <si>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</si>
  <si>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</si>
  <si>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</si>
  <si>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</si>
  <si>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</si>
  <si>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</si>
  <si>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</si>
  <si>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</si>
  <si>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</si>
  <si>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</si>
  <si>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</si>
  <si>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</si>
  <si>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</si>
  <si>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</si>
  <si>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</si>
  <si>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</si>
  <si>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</si>
  <si>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</si>
  <si>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</si>
  <si>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</si>
  <si>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</si>
  <si>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</si>
  <si>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</si>
  <si>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</si>
  <si>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</si>
  <si>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</si>
  <si>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</si>
  <si>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</si>
  <si>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</si>
  <si>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</si>
  <si>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</si>
  <si>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</si>
  <si>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</si>
  <si>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</si>
  <si>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</si>
  <si>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</si>
  <si>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</si>
  <si>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</si>
  <si>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</si>
  <si>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</si>
  <si>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</si>
  <si>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</si>
  <si>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</si>
  <si>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</si>
  <si>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</si>
  <si>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</si>
  <si>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</si>
  <si>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</si>
  <si>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</si>
  <si>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</si>
  <si>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</si>
  <si>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</si>
  <si>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</si>
  <si>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</si>
  <si>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</si>
  <si>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</si>
  <si>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</si>
  <si>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</si>
  <si>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</si>
  <si>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</si>
  <si>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</si>
  <si>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</si>
  <si>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</si>
  <si>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</si>
  <si>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</si>
  <si>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</si>
  <si>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</si>
  <si>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</si>
  <si>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</si>
  <si>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</si>
  <si>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</si>
  <si>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</si>
  <si>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</si>
  <si>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</si>
  <si>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</si>
  <si>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</si>
  <si>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</si>
  <si>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</si>
  <si>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</si>
  <si>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</si>
  <si>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</si>
  <si>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</si>
  <si>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</si>
  <si>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</si>
  <si>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</si>
  <si>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</si>
  <si>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</si>
  <si>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</si>
  <si>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</si>
  <si>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</si>
  <si>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</si>
  <si>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</si>
  <si>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</si>
  <si>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</si>
  <si>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</si>
  <si>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</si>
  <si>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</si>
  <si>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</si>
  <si>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</si>
  <si>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</si>
  <si>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</si>
  <si>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</si>
  <si>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</si>
  <si>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</si>
  <si>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</si>
  <si>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</si>
  <si>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</si>
  <si>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</si>
  <si>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</si>
  <si>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</si>
  <si>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</si>
  <si>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</si>
  <si>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</si>
  <si>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</si>
  <si>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</si>
  <si>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</si>
  <si>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</si>
  <si>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</si>
  <si>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</si>
  <si>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</si>
  <si>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</si>
  <si>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</si>
  <si>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</si>
  <si>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</si>
  <si>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</si>
  <si>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</si>
  <si>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</si>
  <si>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</si>
  <si>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</si>
  <si>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</si>
  <si>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</si>
  <si>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</si>
  <si>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</si>
  <si>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</si>
  <si>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</si>
  <si>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</si>
  <si>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</si>
  <si>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</si>
  <si>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</si>
  <si>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</si>
  <si>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</si>
  <si>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</si>
  <si>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</si>
  <si>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</si>
  <si>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</si>
  <si>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</si>
  <si>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</si>
  <si>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</si>
  <si>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</si>
  <si>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</si>
  <si>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</si>
  <si>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</si>
  <si>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</si>
  <si>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</si>
  <si>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</si>
  <si>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</si>
  <si>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</si>
  <si>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</si>
  <si>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</si>
  <si>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</si>
  <si>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</si>
  <si>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</si>
  <si>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</si>
  <si>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</si>
  <si>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</si>
  <si>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</si>
  <si>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</si>
  <si>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</si>
  <si>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</si>
  <si>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</si>
  <si>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</si>
  <si>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</si>
  <si>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</si>
  <si>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</si>
  <si>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</si>
  <si>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</si>
  <si>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</si>
  <si>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</si>
  <si>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</si>
  <si>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</si>
  <si>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</si>
  <si>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</si>
  <si>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</si>
  <si>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</si>
  <si>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</si>
  <si>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</si>
  <si>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</si>
  <si>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</si>
  <si>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</si>
  <si>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</si>
  <si>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</si>
  <si>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</si>
  <si>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</si>
  <si>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</si>
  <si>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</si>
  <si>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</si>
  <si>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</si>
  <si>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</si>
  <si>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</si>
  <si>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</si>
  <si>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</si>
  <si>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</si>
  <si>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</si>
  <si>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</si>
  <si>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</si>
  <si>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</si>
  <si>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</si>
  <si>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</si>
  <si>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</si>
  <si>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</si>
  <si>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</si>
  <si>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</si>
  <si>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</si>
  <si>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</si>
  <si>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</si>
  <si>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</si>
  <si>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</si>
  <si>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</si>
  <si>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</si>
  <si>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</si>
  <si>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</si>
  <si>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</si>
  <si>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</si>
  <si>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</si>
  <si>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</si>
  <si>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</si>
  <si>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</si>
  <si>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</si>
  <si>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</si>
  <si>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</si>
  <si>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</si>
  <si>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</si>
  <si>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</si>
  <si>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</si>
  <si>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</si>
  <si>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</si>
  <si>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</si>
  <si>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</si>
  <si>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</si>
  <si>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</si>
  <si>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</si>
  <si>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</si>
  <si>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</si>
  <si>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</si>
  <si>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</si>
  <si>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</si>
  <si>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</si>
  <si>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</si>
  <si>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</si>
  <si>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</si>
  <si>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</si>
  <si>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</si>
  <si>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</si>
  <si>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</si>
  <si>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</si>
  <si>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</si>
  <si>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</si>
  <si>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</si>
  <si>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</si>
  <si>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</si>
  <si>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</si>
  <si>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</si>
  <si>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</si>
  <si>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</si>
  <si>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</si>
  <si>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</si>
  <si>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</si>
  <si>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</si>
  <si>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</si>
  <si>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</si>
  <si>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</si>
  <si>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</si>
  <si>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</si>
  <si>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</si>
  <si>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</si>
  <si>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</si>
  <si>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</si>
  <si>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</si>
  <si>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</si>
  <si>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</si>
  <si>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</si>
  <si>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</si>
  <si>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</si>
  <si>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</si>
  <si>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</si>
  <si>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</si>
  <si>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</si>
  <si>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</si>
  <si>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</si>
  <si>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</si>
  <si>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</si>
  <si>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</si>
  <si>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</si>
  <si>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</si>
  <si>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</si>
  <si>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</si>
  <si>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</si>
  <si>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</si>
  <si>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</si>
  <si>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</si>
  <si>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</si>
  <si>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</si>
  <si>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</si>
  <si>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</si>
  <si>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</si>
  <si>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</si>
  <si>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</si>
  <si>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</si>
  <si>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</si>
  <si>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</si>
  <si>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</si>
  <si>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</si>
  <si>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</si>
  <si>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</si>
  <si>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</si>
  <si>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</si>
  <si>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</si>
  <si>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</si>
  <si>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</si>
  <si>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</si>
  <si>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</si>
  <si>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</si>
  <si>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</si>
  <si>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</si>
  <si>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</si>
  <si>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</si>
  <si>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</si>
  <si>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</si>
  <si>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</si>
  <si>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</si>
  <si>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</si>
  <si>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</si>
  <si>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</si>
  <si>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</si>
  <si>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</si>
  <si>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</si>
  <si>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</si>
  <si>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</si>
  <si>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</si>
  <si>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</si>
  <si>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</si>
  <si>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</si>
  <si>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</si>
  <si>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</si>
  <si>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</si>
  <si>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</si>
  <si>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</si>
  <si>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</si>
  <si>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</si>
  <si>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</si>
  <si>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</si>
  <si>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</si>
  <si>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</si>
  <si>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</si>
  <si>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</si>
  <si>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</si>
  <si>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</si>
  <si>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</si>
  <si>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</si>
  <si>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</si>
  <si>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</si>
  <si>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</si>
  <si>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</si>
  <si>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</si>
  <si>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</si>
  <si>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</si>
  <si>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</si>
  <si>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</si>
  <si>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</si>
  <si>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</si>
  <si>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</si>
  <si>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</si>
  <si>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</si>
  <si>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</si>
  <si>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</si>
  <si>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</si>
  <si>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</si>
  <si>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</si>
  <si>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</si>
  <si>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</si>
  <si>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</si>
  <si>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</si>
  <si>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</si>
  <si>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</si>
  <si>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</si>
  <si>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</si>
  <si>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</si>
  <si>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</si>
  <si>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</si>
  <si>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</si>
  <si>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</si>
  <si>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</si>
  <si>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</si>
  <si>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</si>
  <si>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</si>
  <si>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</si>
  <si>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</si>
  <si>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</si>
  <si>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</si>
  <si>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</si>
  <si>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</si>
  <si>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</si>
  <si>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</si>
  <si>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</si>
  <si>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</si>
  <si>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</si>
  <si>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</si>
  <si>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</si>
  <si>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</si>
  <si>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</si>
  <si>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</si>
  <si>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</si>
  <si>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</si>
  <si>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</si>
  <si>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</si>
  <si>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</si>
  <si>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</si>
  <si>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</si>
  <si>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</si>
  <si>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</si>
  <si>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</si>
  <si>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</si>
  <si>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</si>
  <si>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</si>
  <si>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</si>
  <si>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</si>
  <si>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</si>
  <si>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</si>
  <si>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</si>
  <si>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</si>
  <si>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</si>
  <si>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</si>
  <si>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</si>
  <si>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</si>
  <si>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</si>
  <si>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</si>
  <si>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</si>
  <si>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</si>
  <si>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</si>
  <si>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</si>
  <si>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</si>
  <si>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</si>
  <si>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</si>
  <si>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</si>
  <si>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</si>
  <si>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</si>
  <si>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</si>
  <si>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</si>
  <si>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</si>
  <si>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</si>
  <si>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</si>
  <si>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</si>
  <si>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</si>
  <si>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</si>
  <si>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</si>
  <si>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</si>
  <si>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</si>
  <si>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</si>
  <si>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</si>
  <si>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</si>
  <si>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</si>
  <si>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</si>
  <si>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</si>
  <si>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</si>
  <si>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</si>
  <si>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</si>
  <si>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</si>
  <si>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</si>
  <si>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</si>
  <si>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</si>
  <si>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</si>
  <si>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</si>
  <si>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</si>
  <si>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</si>
  <si>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</si>
  <si>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</si>
  <si>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</si>
  <si>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</si>
  <si>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</si>
  <si>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</si>
  <si>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</si>
  <si>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</si>
  <si>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</si>
  <si>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</si>
  <si>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</si>
  <si>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</si>
  <si>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</si>
  <si>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</si>
  <si>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</si>
  <si>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</si>
  <si>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</si>
  <si>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</si>
  <si>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</si>
  <si>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</si>
  <si>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</si>
  <si>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</si>
  <si>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</si>
  <si>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</si>
  <si>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</si>
  <si>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</si>
  <si>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</si>
  <si>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</si>
  <si>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</si>
  <si>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</si>
  <si>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</si>
  <si>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</si>
  <si>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</si>
  <si>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</si>
  <si>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</si>
  <si>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</si>
  <si>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</si>
  <si>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</si>
  <si>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</si>
  <si>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</si>
  <si>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</si>
  <si>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</si>
  <si>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</si>
  <si>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</si>
  <si>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</si>
  <si>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</si>
  <si>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</si>
  <si>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</si>
  <si>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</si>
  <si>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</si>
  <si>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</si>
  <si>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</si>
  <si>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</si>
  <si>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</si>
  <si>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</si>
  <si>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</si>
  <si>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</si>
  <si>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</si>
  <si>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</si>
  <si>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</si>
  <si>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</si>
  <si>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</si>
  <si>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</si>
  <si>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</si>
  <si>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</si>
  <si>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</si>
  <si>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</si>
  <si>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</si>
  <si>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</si>
  <si>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</si>
  <si>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</si>
  <si>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</si>
  <si>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</si>
  <si>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</si>
  <si>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</si>
  <si>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</si>
  <si>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</si>
  <si>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</si>
  <si>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</si>
  <si>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</si>
  <si>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</si>
  <si>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</si>
  <si>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</si>
  <si>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</si>
  <si>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</si>
  <si>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</si>
  <si>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</si>
  <si>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</si>
  <si>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</si>
  <si>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</si>
  <si>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</si>
  <si>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</si>
  <si>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</si>
  <si>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</si>
  <si>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</si>
  <si>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</si>
  <si>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</si>
  <si>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</si>
  <si>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</si>
  <si>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</si>
  <si>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</si>
  <si>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</si>
  <si>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</si>
  <si>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</si>
  <si>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</si>
  <si>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</si>
  <si>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</si>
  <si>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</si>
  <si>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</si>
  <si>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</si>
  <si>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</si>
  <si>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</si>
  <si>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</si>
  <si>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</si>
  <si>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</si>
  <si>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</si>
  <si>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</si>
  <si>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</si>
  <si>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</si>
  <si>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</si>
  <si>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</si>
  <si>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</si>
  <si>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</si>
  <si>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</si>
  <si>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</si>
  <si>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</si>
  <si>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</si>
  <si>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</si>
  <si>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</si>
  <si>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</si>
  <si>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</si>
  <si>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</si>
  <si>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</si>
  <si>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</si>
  <si>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</si>
  <si>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</si>
  <si>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</si>
  <si>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</si>
  <si>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</si>
  <si>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</si>
  <si>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</si>
  <si>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</si>
  <si>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</si>
  <si>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</si>
  <si>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</si>
  <si>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</si>
  <si>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</si>
  <si>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</si>
  <si>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</si>
  <si>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</si>
  <si>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</si>
  <si>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</si>
  <si>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</si>
  <si>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</si>
  <si>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</si>
  <si>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</si>
  <si>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</si>
  <si>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</si>
  <si>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</si>
  <si>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</si>
  <si>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</si>
  <si>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</si>
  <si>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</si>
  <si>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</si>
  <si>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</si>
  <si>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</si>
  <si>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</si>
  <si>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</si>
  <si>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</si>
  <si>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</si>
  <si>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</si>
  <si>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</si>
  <si>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</si>
  <si>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</si>
  <si>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</si>
  <si>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</si>
  <si>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</si>
  <si>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</si>
  <si>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</si>
  <si>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</si>
  <si>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</si>
  <si>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</si>
  <si>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</si>
  <si>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</si>
  <si>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</si>
  <si>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</si>
  <si>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</si>
  <si>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</si>
  <si>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</si>
  <si>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</si>
  <si>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</si>
  <si>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</si>
  <si>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</si>
  <si>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</si>
  <si>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</si>
  <si>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</si>
  <si>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</si>
  <si>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</si>
  <si>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</si>
  <si>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</si>
  <si>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</si>
  <si>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</si>
  <si>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</si>
  <si>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</si>
  <si>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</si>
  <si>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</si>
  <si>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</si>
  <si>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</si>
  <si>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</si>
  <si>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</si>
  <si>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</si>
  <si>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</si>
  <si>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</si>
  <si>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</si>
  <si>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</si>
  <si>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</si>
  <si>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</si>
  <si>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</si>
  <si>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</si>
  <si>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</si>
  <si>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</si>
  <si>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</si>
  <si>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</si>
  <si>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</si>
  <si>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</si>
  <si>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</si>
  <si>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</si>
  <si>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</si>
  <si>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</si>
  <si>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</si>
  <si>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</si>
  <si>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</si>
  <si>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</si>
  <si>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</si>
  <si>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</si>
  <si>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</si>
  <si>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</si>
  <si>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</si>
  <si>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</si>
  <si>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</si>
  <si>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</si>
  <si>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</si>
  <si>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</si>
  <si>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</si>
  <si>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</si>
  <si>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</si>
  <si>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</si>
  <si>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</si>
  <si>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</si>
  <si>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</si>
  <si>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</si>
  <si>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</si>
  <si>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</si>
  <si>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</si>
  <si>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</si>
  <si>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</si>
  <si>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</si>
  <si>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</si>
  <si>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</si>
  <si>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</si>
  <si>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</si>
  <si>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</si>
  <si>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</si>
  <si>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</si>
  <si>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</si>
  <si>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</si>
  <si>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</si>
  <si>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</si>
  <si>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</si>
  <si>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</si>
  <si>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</si>
  <si>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</si>
  <si>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</si>
  <si>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</si>
  <si>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</si>
  <si>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</si>
  <si>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</si>
  <si>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</si>
  <si>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</si>
  <si>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</si>
  <si>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</si>
  <si>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</si>
  <si>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</si>
  <si>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</si>
  <si>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</si>
  <si>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</si>
  <si>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</si>
  <si>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</si>
  <si>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</si>
  <si>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</si>
  <si>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</si>
  <si>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</si>
  <si>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</si>
  <si>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</si>
  <si>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</si>
  <si>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</si>
  <si>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</si>
  <si>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</si>
  <si>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</si>
  <si>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</si>
  <si>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</si>
  <si>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</si>
  <si>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</si>
  <si>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</si>
  <si>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</si>
  <si>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</si>
  <si>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</si>
  <si>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</si>
  <si>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</si>
  <si>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</si>
  <si>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</si>
  <si>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</si>
  <si>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</si>
  <si>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</si>
  <si>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</si>
  <si>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</si>
  <si>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</si>
  <si>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</si>
  <si>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</si>
  <si>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</si>
  <si>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</si>
  <si>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</si>
  <si>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</si>
  <si>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</si>
  <si>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</si>
  <si>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</si>
  <si>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</si>
  <si>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</si>
  <si>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</si>
  <si>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</si>
  <si>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</si>
  <si>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</si>
  <si>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</si>
  <si>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</si>
  <si>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</si>
  <si>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</si>
  <si>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</si>
  <si>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</si>
  <si>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</si>
  <si>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</si>
  <si>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</si>
  <si>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</si>
  <si>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</si>
  <si>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</si>
  <si>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</si>
  <si>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</si>
  <si>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</si>
  <si>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</si>
  <si>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</si>
  <si>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</si>
  <si>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</si>
  <si>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</si>
  <si>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</si>
  <si>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</si>
  <si>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</si>
  <si>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</si>
  <si>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</si>
  <si>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</si>
  <si>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</si>
  <si>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</si>
  <si>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</si>
  <si>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</si>
  <si>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</si>
  <si>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</si>
  <si>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</si>
  <si>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</si>
  <si>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</si>
  <si>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</si>
  <si>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</si>
  <si>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</si>
  <si>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</si>
  <si>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</si>
  <si>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</si>
  <si>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</si>
  <si>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</si>
  <si>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</si>
  <si>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</si>
  <si>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</si>
  <si>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</si>
  <si>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</si>
  <si>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</si>
  <si>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</si>
  <si>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</si>
  <si>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</si>
  <si>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</si>
  <si>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</si>
  <si>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</si>
  <si>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</si>
  <si>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</si>
  <si>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</si>
  <si>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</si>
  <si>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</si>
  <si>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</si>
  <si>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</si>
  <si>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</si>
  <si>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</si>
  <si>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</si>
  <si>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</si>
  <si>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</si>
  <si>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</si>
  <si>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</si>
  <si>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</si>
  <si>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</si>
  <si>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</si>
  <si>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</si>
  <si>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</si>
  <si>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</si>
  <si>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</si>
  <si>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</si>
  <si>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</si>
  <si>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</si>
  <si>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</si>
  <si>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</si>
  <si>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</si>
  <si>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</si>
  <si>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</si>
  <si>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</si>
  <si>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</si>
  <si>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</si>
  <si>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</si>
  <si>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</si>
  <si>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</si>
  <si>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</si>
  <si>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</si>
  <si>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</si>
  <si>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</si>
  <si>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</si>
  <si>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</si>
  <si>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</si>
  <si>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</si>
  <si>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</si>
  <si>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</si>
  <si>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</si>
  <si>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</si>
  <si>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</si>
  <si>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</si>
  <si>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</si>
  <si>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</si>
  <si>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</si>
  <si>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</si>
  <si>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</si>
  <si>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</si>
  <si>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</si>
  <si>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</si>
  <si>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</si>
  <si>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</si>
  <si>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</si>
  <si>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</si>
  <si>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</si>
  <si>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</si>
  <si>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</si>
  <si>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</si>
  <si>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</si>
  <si>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</si>
  <si>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</si>
  <si>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</si>
  <si>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</si>
  <si>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</si>
  <si>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</si>
  <si>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</si>
  <si>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</si>
  <si>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</si>
  <si>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</si>
  <si>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</si>
  <si>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</si>
  <si>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</si>
  <si>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</si>
  <si>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</si>
  <si>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</si>
  <si>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</si>
  <si>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</si>
  <si>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</si>
  <si>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</si>
  <si>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</si>
  <si>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</si>
  <si>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</si>
  <si>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</si>
  <si>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</si>
  <si>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</si>
  <si>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</si>
  <si>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</si>
  <si>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</si>
  <si>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</si>
  <si>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</si>
  <si>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</si>
  <si>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</si>
  <si>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</si>
  <si>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</si>
  <si>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</si>
  <si>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</si>
  <si>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</si>
  <si>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</si>
  <si>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</si>
  <si>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</si>
  <si>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</si>
  <si>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</si>
  <si>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</si>
  <si>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</si>
  <si>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</si>
  <si>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</si>
  <si>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</si>
  <si>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</si>
  <si>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</si>
  <si>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</si>
  <si>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</si>
  <si>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</si>
  <si>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</si>
  <si>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</si>
  <si>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</si>
  <si>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</si>
  <si>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</si>
  <si>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</si>
  <si>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</si>
  <si>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</si>
  <si>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</si>
  <si>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</si>
  <si>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</si>
  <si>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</si>
  <si>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</si>
  <si>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</si>
  <si>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</si>
  <si>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</si>
  <si>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</si>
  <si>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</si>
  <si>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</si>
  <si>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</si>
  <si>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</si>
  <si>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</si>
  <si>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</si>
  <si>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</si>
  <si>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</si>
  <si>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</si>
  <si>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</si>
  <si>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</si>
  <si>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</si>
  <si>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</si>
  <si>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</si>
  <si>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</si>
  <si>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</si>
  <si>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</si>
  <si>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</si>
  <si>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</si>
  <si>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</si>
  <si>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</si>
  <si>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</si>
  <si>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</si>
  <si>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</si>
  <si>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</si>
  <si>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</si>
  <si>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</si>
  <si>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</si>
  <si>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</si>
  <si>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</si>
  <si>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</si>
  <si>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</si>
  <si>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</si>
  <si>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</si>
  <si>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</si>
  <si>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</si>
  <si>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</si>
  <si>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</si>
  <si>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</si>
  <si>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</si>
  <si>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</si>
  <si>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</si>
  <si>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</si>
  <si>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</si>
  <si>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</si>
  <si>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</si>
  <si>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</si>
  <si>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</si>
  <si>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</si>
  <si>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</si>
  <si>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</si>
  <si>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</si>
  <si>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</si>
  <si>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</si>
  <si>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</si>
  <si>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</si>
  <si>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</si>
  <si>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</si>
  <si>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</si>
  <si>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</si>
  <si>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</si>
  <si>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</si>
  <si>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</si>
  <si>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</si>
  <si>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</si>
  <si>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</si>
  <si>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</si>
  <si>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</si>
  <si>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</si>
  <si>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</si>
  <si>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</si>
  <si>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</si>
  <si>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</si>
  <si>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</si>
  <si>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</si>
  <si>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</si>
  <si>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</si>
  <si>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</si>
  <si>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</si>
  <si>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</si>
  <si>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</si>
  <si>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</si>
  <si>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</si>
  <si>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</si>
  <si>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</si>
  <si>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</si>
  <si>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</si>
  <si>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</si>
  <si>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</si>
  <si>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</si>
  <si>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</si>
  <si>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</si>
  <si>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</si>
  <si>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</si>
  <si>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</si>
  <si>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</si>
  <si>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</si>
  <si>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</si>
  <si>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</si>
  <si>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</si>
  <si>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</si>
  <si>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</si>
  <si>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</si>
  <si>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</si>
  <si>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</si>
  <si>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</si>
  <si>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</si>
  <si>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</si>
  <si>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</si>
  <si>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</si>
  <si>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</si>
  <si>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</si>
  <si>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</si>
  <si>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</si>
  <si>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</si>
  <si>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</si>
  <si>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</si>
  <si>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</si>
  <si>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</si>
  <si>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</si>
  <si>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</si>
  <si>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</si>
  <si>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</si>
  <si>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</si>
  <si>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</si>
  <si>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</si>
  <si>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</si>
  <si>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</si>
  <si>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</si>
  <si>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</si>
  <si>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</si>
  <si>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</si>
  <si>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</si>
  <si>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</si>
  <si>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</si>
  <si>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</si>
  <si>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</si>
  <si>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</si>
  <si>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</si>
  <si>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</si>
  <si>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</si>
  <si>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</si>
  <si>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</si>
  <si>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</si>
  <si>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</si>
  <si>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</si>
  <si>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</si>
  <si>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</si>
  <si>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</si>
  <si>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</si>
  <si>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</si>
  <si>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</si>
  <si>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</si>
  <si>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</si>
  <si>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</si>
  <si>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</si>
  <si>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</si>
  <si>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</si>
  <si>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</si>
  <si>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</si>
  <si>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</si>
  <si>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</si>
  <si>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</si>
  <si>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</si>
  <si>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</si>
  <si>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</si>
  <si>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</si>
  <si>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</si>
  <si>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</si>
  <si>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</si>
  <si>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</si>
  <si>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</si>
  <si>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</si>
  <si>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</si>
  <si>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</si>
  <si>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</si>
  <si>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</si>
  <si>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</si>
  <si>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</si>
  <si>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</si>
  <si>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</si>
  <si>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</si>
  <si>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</si>
  <si>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</si>
  <si>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</si>
  <si>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</si>
  <si>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</si>
  <si>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</si>
  <si>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</si>
  <si>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</si>
  <si>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</si>
  <si>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</si>
  <si>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</si>
  <si>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</si>
  <si>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</si>
  <si>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</si>
  <si>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</si>
  <si>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</si>
  <si>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</si>
  <si>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</si>
  <si>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</si>
  <si>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</si>
  <si>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</si>
  <si>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</si>
  <si>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</si>
  <si>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</si>
  <si>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</si>
  <si>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</si>
  <si>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</si>
  <si>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</si>
  <si>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</si>
  <si>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</si>
  <si>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</si>
  <si>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</si>
  <si>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</si>
  <si>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</si>
  <si>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</si>
  <si>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</si>
  <si>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</si>
  <si>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</si>
  <si>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</si>
  <si>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</si>
  <si>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</si>
  <si>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</si>
  <si>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</si>
  <si>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</si>
  <si>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</si>
  <si>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</si>
  <si>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</si>
  <si>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</si>
  <si>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</si>
  <si>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</si>
  <si>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</si>
  <si>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</si>
  <si>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</si>
  <si>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</si>
  <si>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</si>
  <si>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</si>
  <si>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</si>
  <si>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</si>
  <si>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</si>
  <si>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</si>
  <si>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</si>
  <si>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</si>
  <si>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</si>
  <si>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</si>
  <si>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</si>
  <si>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</si>
  <si>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</si>
  <si>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</si>
  <si>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</si>
  <si>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</si>
  <si>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</si>
  <si>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</si>
  <si>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</si>
  <si>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</si>
  <si>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</si>
  <si>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</si>
  <si>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</si>
  <si>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</si>
  <si>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</si>
  <si>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</si>
  <si>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</si>
  <si>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</si>
  <si>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</si>
  <si>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</si>
  <si>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</si>
  <si>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</si>
  <si>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</si>
  <si>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</si>
  <si>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</si>
  <si>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</si>
  <si>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</si>
  <si>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</si>
  <si>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</si>
  <si>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</si>
  <si>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</si>
  <si>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</si>
  <si>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</si>
  <si>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</si>
  <si>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</si>
  <si>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</si>
  <si>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</si>
  <si>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</si>
  <si>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</si>
  <si>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</si>
  <si>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</si>
  <si>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</si>
  <si>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</si>
  <si>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</si>
  <si>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</si>
  <si>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</si>
  <si>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</si>
  <si>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</si>
  <si>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</si>
  <si>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</si>
  <si>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</si>
  <si>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</si>
  <si>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</si>
  <si>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</si>
  <si>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</si>
  <si>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</si>
  <si>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</si>
  <si>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</si>
  <si>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</si>
  <si>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</si>
  <si>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</si>
  <si>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</si>
  <si>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</si>
  <si>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</si>
  <si>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</si>
  <si>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</si>
  <si>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</si>
  <si>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</si>
  <si>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</si>
  <si>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</si>
  <si>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</si>
  <si>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</si>
  <si>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</si>
  <si>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</si>
  <si>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</si>
  <si>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</si>
  <si>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</si>
  <si>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</si>
  <si>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</si>
  <si>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</si>
  <si>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</si>
  <si>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</si>
  <si>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</si>
  <si>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</si>
  <si>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</si>
  <si>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</si>
  <si>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</si>
  <si>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</si>
  <si>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</si>
  <si>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</si>
  <si>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</si>
  <si>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</si>
  <si>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</si>
  <si>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</si>
  <si>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</si>
  <si>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</si>
  <si>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</si>
  <si>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</si>
  <si>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</si>
  <si>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</si>
  <si>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</si>
  <si>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</si>
  <si>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</si>
  <si>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</si>
  <si>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</si>
  <si>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</si>
  <si>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</si>
  <si>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</si>
  <si>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</si>
  <si>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</si>
  <si>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</si>
  <si>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</si>
  <si>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</si>
  <si>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</si>
  <si>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</si>
  <si>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</si>
  <si>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</si>
  <si>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</si>
  <si>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</si>
  <si>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</si>
  <si>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</si>
  <si>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</si>
  <si>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</si>
  <si>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</si>
  <si>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</si>
  <si>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</si>
  <si>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</si>
  <si>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</si>
  <si>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</si>
  <si>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</si>
  <si>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</si>
  <si>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</si>
  <si>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</si>
  <si>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</si>
  <si>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</si>
  <si>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</si>
  <si>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</si>
  <si>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</si>
  <si>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</si>
  <si>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</si>
  <si>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</si>
  <si>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</si>
  <si>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</si>
  <si>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</si>
  <si>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</si>
  <si>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</si>
  <si>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</si>
  <si>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</si>
  <si>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</si>
  <si>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</si>
  <si>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</si>
  <si>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</si>
  <si>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</si>
  <si>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</si>
  <si>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</si>
  <si>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</si>
  <si>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</si>
  <si>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</si>
  <si>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</si>
  <si>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</si>
  <si>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</si>
  <si>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</si>
  <si>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</si>
  <si>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</si>
  <si>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</si>
  <si>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</si>
  <si>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</si>
  <si>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</si>
  <si>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</si>
  <si>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</si>
  <si>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</si>
  <si>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</si>
  <si>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</si>
  <si>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</si>
  <si>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</si>
  <si>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</si>
  <si>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</si>
  <si>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</si>
  <si>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</si>
  <si>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</si>
  <si>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</si>
  <si>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</si>
  <si>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</si>
  <si>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</si>
  <si>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</si>
  <si>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</si>
  <si>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</si>
  <si>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</si>
  <si>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</si>
  <si>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</si>
  <si>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</si>
  <si>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</si>
  <si>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</si>
  <si>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</si>
  <si>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</si>
  <si>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</si>
  <si>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</si>
  <si>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</si>
  <si>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</si>
  <si>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</si>
  <si>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</si>
  <si>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</si>
  <si>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</si>
  <si>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</si>
  <si>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</si>
  <si>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</si>
  <si>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</si>
  <si>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</si>
  <si>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</si>
  <si>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</si>
  <si>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</si>
  <si>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</si>
  <si>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</si>
  <si>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</si>
  <si>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</si>
  <si>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</si>
  <si>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</si>
  <si>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</si>
  <si>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</si>
  <si>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</si>
  <si>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</si>
  <si>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</si>
  <si>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</si>
  <si>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</si>
  <si>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</si>
  <si>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</si>
  <si>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</si>
  <si>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</si>
  <si>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</si>
  <si>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</si>
  <si>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</si>
  <si>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</si>
  <si>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</si>
  <si>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</si>
  <si>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</si>
  <si>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</si>
  <si>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</si>
  <si>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</si>
  <si>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</si>
  <si>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</si>
  <si>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</si>
  <si>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</si>
  <si>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</si>
  <si>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</si>
  <si>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</si>
  <si>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</si>
  <si>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</si>
  <si>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</si>
  <si>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</si>
  <si>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</si>
  <si>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</si>
  <si>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</si>
  <si>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</si>
  <si>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</si>
  <si>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</si>
  <si>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</si>
  <si>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</si>
  <si>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</si>
  <si>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</si>
  <si>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</si>
  <si>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</si>
  <si>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</si>
  <si>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</si>
  <si>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</si>
  <si>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</si>
  <si>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</si>
  <si>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</si>
  <si>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</si>
  <si>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</si>
  <si>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</si>
  <si>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</si>
  <si>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</si>
  <si>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</si>
  <si>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</si>
  <si>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</si>
  <si>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</si>
  <si>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</si>
  <si>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</si>
  <si>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</si>
  <si>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</si>
  <si>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</si>
  <si>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</si>
  <si>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</si>
  <si>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</si>
  <si>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</si>
  <si>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</si>
  <si>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</si>
  <si>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</si>
  <si>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</si>
  <si>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</si>
  <si>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</si>
  <si>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</si>
  <si>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</si>
  <si>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</si>
  <si>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</si>
  <si>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</si>
  <si>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</si>
  <si>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</si>
  <si>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</si>
  <si>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</si>
  <si>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</si>
  <si>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</si>
  <si>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</si>
  <si>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</si>
  <si>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</si>
  <si>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</si>
  <si>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</si>
  <si>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</si>
  <si>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</si>
  <si>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</si>
  <si>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</si>
  <si>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</si>
  <si>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</si>
  <si>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</si>
  <si>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</si>
  <si>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</si>
  <si>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</si>
  <si>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</si>
  <si>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</si>
  <si>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</si>
  <si>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</si>
  <si>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</si>
  <si>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</si>
  <si>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</si>
  <si>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</si>
  <si>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</si>
  <si>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</si>
  <si>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</si>
  <si>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</si>
  <si>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</si>
  <si>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</si>
  <si>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</si>
  <si>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</si>
  <si>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</si>
  <si>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</si>
  <si>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</si>
  <si>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</si>
  <si>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</si>
  <si>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</si>
  <si>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</si>
  <si>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</si>
  <si>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</si>
  <si>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</si>
  <si>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</si>
  <si>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</si>
  <si>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</si>
  <si>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</si>
  <si>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</si>
  <si>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</si>
  <si>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</si>
  <si>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</si>
  <si>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</si>
  <si>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</si>
  <si>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</si>
  <si>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</si>
  <si>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</si>
  <si>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</si>
  <si>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</si>
  <si>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</si>
  <si>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</si>
  <si>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</si>
  <si>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</si>
  <si>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</si>
  <si>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</si>
  <si>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</si>
  <si>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</si>
  <si>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</si>
  <si>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</si>
  <si>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</si>
  <si>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</si>
  <si>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</si>
  <si>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</si>
  <si>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</si>
  <si>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</si>
  <si>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</si>
  <si>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</si>
  <si>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</si>
  <si>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</si>
  <si>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</si>
  <si>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</si>
  <si>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</si>
  <si>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</si>
  <si>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</si>
  <si>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</si>
  <si>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</si>
  <si>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</si>
  <si>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</si>
  <si>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</si>
  <si>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</si>
  <si>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</si>
  <si>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</si>
  <si>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</si>
  <si>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</si>
  <si>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</si>
  <si>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</si>
  <si>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</si>
  <si>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</si>
  <si>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</si>
  <si>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</si>
  <si>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</si>
  <si>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</si>
  <si>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</si>
  <si>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</si>
  <si>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</si>
  <si>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</si>
  <si>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</si>
  <si>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</si>
  <si>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</si>
  <si>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</si>
  <si>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</si>
  <si>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</si>
  <si>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</si>
  <si>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</si>
  <si>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</si>
  <si>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</si>
  <si>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</si>
  <si>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</si>
  <si>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</si>
  <si>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</si>
  <si>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</si>
  <si>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</si>
  <si>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</si>
  <si>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</si>
  <si>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</si>
  <si>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</si>
  <si>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</si>
  <si>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</si>
  <si>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</si>
  <si>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</si>
  <si>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</si>
  <si>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</si>
  <si>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</si>
  <si>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</si>
  <si>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</si>
  <si>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</si>
  <si>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</si>
  <si>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</si>
  <si>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</si>
  <si>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</si>
  <si>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</si>
  <si>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</si>
  <si>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</si>
  <si>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</si>
  <si>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</si>
  <si>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</si>
  <si>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</si>
  <si>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</si>
  <si>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</si>
  <si>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</si>
  <si>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</si>
  <si>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</si>
  <si>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</si>
  <si>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</si>
  <si>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</si>
  <si>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</si>
  <si>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</si>
  <si>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</si>
  <si>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</si>
  <si>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</si>
  <si>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</si>
  <si>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</si>
  <si>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</si>
  <si>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</si>
  <si>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</si>
  <si>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</si>
  <si>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</si>
  <si>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</si>
  <si>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</si>
  <si>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</si>
  <si>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</si>
  <si>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</si>
  <si>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</si>
  <si>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</si>
  <si>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</si>
  <si>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</si>
  <si>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</si>
  <si>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</si>
  <si>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</si>
  <si>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</si>
  <si>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</si>
  <si>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</si>
  <si>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</si>
  <si>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</si>
  <si>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</si>
  <si>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</si>
  <si>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</si>
  <si>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</si>
  <si>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</si>
  <si>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</si>
  <si>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</si>
  <si>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</si>
  <si>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</si>
  <si>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</si>
  <si>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</si>
  <si>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</si>
  <si>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</si>
  <si>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</si>
  <si>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</si>
  <si>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</si>
  <si>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</si>
  <si>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</si>
  <si>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</si>
  <si>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</si>
  <si>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</si>
  <si>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</si>
  <si>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</si>
  <si>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</si>
  <si>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</si>
  <si>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</si>
  <si>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</si>
  <si>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</si>
  <si>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</si>
  <si>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</si>
  <si>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</si>
  <si>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</si>
  <si>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</si>
  <si>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</si>
  <si>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</si>
  <si>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</si>
  <si>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</si>
  <si>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</si>
  <si>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</si>
  <si>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</si>
  <si>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</si>
  <si>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</si>
  <si>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</si>
  <si>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</si>
  <si>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</si>
  <si>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</si>
  <si>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</si>
  <si>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</si>
  <si>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</si>
  <si>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</si>
  <si>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</si>
  <si>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</si>
  <si>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</si>
  <si>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</si>
  <si>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</si>
  <si>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</si>
  <si>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</si>
  <si>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</si>
  <si>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</si>
  <si>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</si>
  <si>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</si>
  <si>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</si>
  <si>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</si>
  <si>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</si>
  <si>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</si>
  <si>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</si>
  <si>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</si>
  <si>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</si>
  <si>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</si>
  <si>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</si>
  <si>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</si>
  <si>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</si>
  <si>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</si>
  <si>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</si>
  <si>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</si>
  <si>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</si>
  <si>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</si>
  <si>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</si>
  <si>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</si>
  <si>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</si>
  <si>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</si>
  <si>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</si>
  <si>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</si>
  <si>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</si>
  <si>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</si>
  <si>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</si>
  <si>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</si>
  <si>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</si>
  <si>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</si>
  <si>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</si>
  <si>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</si>
  <si>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</si>
  <si>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</si>
  <si>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</si>
  <si>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</si>
  <si>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</si>
  <si>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</si>
  <si>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</si>
  <si>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</si>
  <si>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</si>
  <si>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</si>
  <si>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</si>
  <si>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</si>
  <si>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</si>
  <si>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</si>
  <si>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</si>
  <si>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</si>
  <si>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</si>
  <si>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</si>
  <si>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</si>
  <si>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</si>
  <si>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</si>
  <si>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</si>
  <si>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</si>
  <si>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</si>
  <si>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</si>
  <si>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</si>
  <si>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</si>
  <si>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</si>
  <si>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</si>
  <si>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</si>
  <si>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</si>
  <si>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</si>
  <si>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</si>
  <si>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</si>
  <si>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</si>
  <si>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</si>
  <si>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</si>
  <si>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</si>
  <si>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</si>
  <si>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</si>
  <si>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</si>
  <si>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</si>
  <si>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</si>
  <si>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</si>
  <si>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</si>
  <si>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</si>
  <si>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</si>
  <si>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</si>
  <si>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</si>
  <si>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</si>
  <si>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</si>
  <si>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</si>
  <si>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</si>
  <si>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</si>
  <si>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</si>
  <si>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</si>
  <si>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</si>
  <si>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</si>
  <si>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</si>
  <si>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</si>
  <si>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</si>
  <si>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</si>
  <si>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</si>
  <si>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</si>
  <si>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</si>
  <si>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</si>
  <si>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</si>
  <si>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</si>
  <si>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</si>
  <si>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</si>
  <si>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</si>
  <si>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</si>
  <si>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</si>
  <si>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</si>
  <si>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</si>
  <si>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</si>
  <si>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</si>
  <si>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</si>
  <si>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</si>
  <si>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</si>
  <si>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</si>
  <si>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</si>
  <si>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</si>
  <si>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</si>
  <si>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</si>
  <si>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</si>
  <si>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</si>
  <si>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</si>
  <si>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</si>
  <si>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</si>
  <si>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</si>
  <si>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</si>
  <si>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</si>
  <si>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</si>
  <si>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</si>
  <si>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</si>
  <si>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</si>
  <si>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</si>
  <si>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</si>
  <si>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</si>
  <si>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</si>
  <si>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</si>
  <si>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</si>
  <si>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</si>
  <si>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</si>
  <si>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</si>
  <si>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</si>
  <si>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</si>
  <si>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</si>
  <si>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</si>
  <si>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</si>
  <si>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</si>
  <si>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</si>
  <si>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</si>
  <si>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</si>
  <si>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</si>
  <si>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</si>
  <si>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</si>
  <si>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</si>
  <si>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</si>
  <si>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</si>
  <si>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</si>
  <si>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</si>
  <si>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</si>
  <si>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</si>
  <si>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</si>
  <si>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</si>
  <si>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</si>
  <si>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</si>
  <si>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</si>
  <si>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</si>
  <si>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</si>
  <si>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</si>
  <si>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</si>
  <si>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</si>
  <si>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</si>
  <si>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</si>
  <si>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</si>
  <si>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</si>
  <si>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</si>
  <si>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</si>
  <si>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</si>
  <si>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</si>
  <si>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</si>
  <si>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</si>
  <si>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</si>
  <si>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</si>
  <si>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</si>
  <si>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</si>
  <si>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</si>
  <si>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</si>
  <si>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</si>
  <si>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</si>
  <si>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</si>
  <si>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</si>
  <si>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</si>
  <si>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</si>
  <si>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</si>
  <si>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</si>
  <si>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</si>
  <si>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</si>
  <si>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</si>
  <si>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</si>
  <si>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</si>
  <si>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</si>
  <si>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</si>
  <si>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</si>
  <si>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</si>
  <si>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</si>
  <si>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</si>
  <si>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</si>
  <si>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</si>
  <si>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</si>
  <si>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</si>
  <si>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</si>
  <si>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</si>
  <si>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</si>
  <si>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</si>
  <si>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</si>
  <si>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</si>
  <si>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</si>
  <si>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</si>
  <si>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</si>
  <si>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</si>
  <si>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</si>
  <si>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</si>
  <si>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</si>
  <si>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</si>
  <si>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</si>
  <si>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</si>
  <si>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</si>
  <si>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</si>
  <si>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</si>
  <si>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</si>
  <si>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</si>
  <si>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</si>
  <si>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</si>
  <si>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</si>
  <si>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</si>
  <si>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</si>
  <si>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</si>
  <si>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</si>
  <si>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</si>
  <si>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</si>
  <si>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</si>
  <si>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</si>
  <si>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</si>
  <si>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</si>
  <si>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</si>
  <si>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</si>
  <si>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</si>
  <si>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</si>
  <si>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</si>
  <si>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</si>
  <si>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</si>
  <si>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</si>
  <si>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</si>
  <si>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</si>
  <si>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</si>
  <si>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</si>
  <si>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</si>
  <si>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</si>
  <si>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</si>
  <si>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</si>
  <si>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</si>
  <si>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</si>
  <si>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</si>
  <si>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</si>
  <si>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</si>
  <si>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</si>
  <si>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</si>
  <si>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</si>
  <si>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</si>
  <si>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</si>
  <si>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</si>
  <si>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</si>
  <si>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</si>
  <si>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</si>
  <si>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</si>
  <si>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</si>
  <si>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</si>
  <si>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</si>
  <si>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</si>
  <si>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</si>
  <si>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</si>
  <si>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</si>
  <si>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</si>
  <si>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</si>
  <si>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</si>
  <si>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</si>
  <si>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</si>
  <si>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</si>
  <si>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</si>
  <si>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</si>
  <si>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</si>
  <si>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</si>
  <si>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</si>
  <si>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</si>
  <si>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</si>
  <si>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</si>
  <si>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</si>
  <si>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</si>
  <si>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</si>
  <si>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</si>
  <si>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</si>
  <si>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</si>
  <si>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</si>
  <si>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</si>
  <si>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</si>
  <si>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</si>
  <si>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</si>
  <si>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</si>
  <si>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</si>
  <si>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</si>
  <si>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</si>
  <si>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</si>
  <si>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</si>
  <si>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</si>
  <si>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</si>
  <si>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</si>
  <si>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</si>
  <si>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</si>
  <si>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</si>
  <si>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</si>
  <si>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</si>
  <si>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</si>
  <si>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</si>
  <si>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</si>
  <si>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</si>
  <si>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</si>
  <si>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</si>
  <si>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</si>
  <si>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</si>
  <si>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</si>
  <si>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</si>
  <si>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</si>
  <si>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</si>
  <si>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</si>
  <si>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</si>
  <si>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</si>
  <si>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</si>
  <si>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</si>
  <si>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</si>
  <si>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</si>
  <si>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</si>
  <si>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</si>
  <si>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</si>
  <si>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</si>
  <si>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</si>
  <si>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</si>
  <si>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</si>
  <si>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</si>
  <si>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</si>
  <si>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</si>
  <si>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</si>
  <si>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</si>
  <si>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</si>
  <si>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</si>
  <si>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</si>
  <si>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</si>
  <si>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</si>
  <si>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</si>
  <si>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</si>
  <si>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</si>
  <si>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</si>
  <si>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</si>
  <si>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</si>
  <si>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</si>
  <si>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</si>
  <si>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</si>
  <si>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</si>
  <si>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</si>
  <si>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</si>
  <si>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</si>
  <si>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</si>
  <si>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</si>
  <si>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</si>
  <si>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</si>
  <si>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</si>
  <si>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</si>
  <si>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</si>
  <si>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</si>
  <si>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</si>
  <si>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</si>
  <si>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</si>
  <si>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</si>
  <si>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</si>
  <si>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</si>
  <si>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</si>
  <si>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</si>
  <si>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</si>
  <si>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</si>
  <si>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</si>
  <si>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</si>
  <si>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</si>
  <si>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</si>
  <si>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</si>
  <si>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</si>
  <si>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</si>
  <si>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</si>
  <si>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</si>
  <si>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</si>
  <si>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</si>
  <si>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</si>
  <si>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</si>
  <si>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</si>
  <si>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</si>
  <si>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</si>
  <si>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</si>
  <si>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</si>
  <si>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</si>
  <si>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</si>
  <si>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</si>
  <si>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</si>
  <si>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</si>
  <si>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</si>
  <si>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</si>
  <si>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</si>
  <si>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</si>
  <si>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</si>
  <si>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</si>
  <si>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</si>
  <si>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</si>
  <si>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</si>
  <si>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</si>
  <si>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</si>
  <si>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</si>
  <si>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</si>
  <si>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</si>
  <si>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</si>
  <si>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</si>
  <si>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</si>
  <si>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</si>
  <si>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</si>
  <si>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</si>
  <si>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</si>
  <si>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</si>
  <si>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</si>
  <si>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</si>
  <si>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</si>
  <si>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</si>
  <si>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</si>
  <si>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</si>
  <si>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</si>
  <si>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</si>
  <si>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</si>
  <si>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</si>
  <si>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</si>
  <si>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</si>
  <si>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</si>
  <si>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</si>
  <si>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</si>
  <si>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</si>
  <si>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</si>
  <si>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</si>
  <si>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</si>
  <si>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</si>
  <si>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</si>
  <si>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</si>
  <si>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</si>
  <si>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</si>
  <si>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</si>
  <si>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</si>
  <si>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</si>
  <si>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</si>
  <si>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</si>
  <si>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</si>
  <si>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</si>
  <si>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</si>
  <si>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</si>
  <si>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</si>
  <si>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</si>
  <si>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</si>
  <si>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</si>
  <si>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</si>
  <si>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</si>
  <si>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</si>
  <si>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</si>
  <si>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</si>
  <si>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</si>
  <si>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</si>
  <si>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</si>
  <si>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</si>
  <si>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</si>
  <si>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</si>
  <si>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</si>
  <si>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</si>
  <si>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</si>
  <si>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</si>
  <si>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</si>
  <si>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</si>
  <si>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</si>
  <si>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</si>
  <si>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</si>
  <si>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</si>
  <si>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</si>
  <si>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</si>
  <si>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</si>
  <si>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</si>
  <si>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</si>
  <si>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</si>
  <si>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</si>
  <si>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</si>
  <si>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</si>
  <si>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</si>
  <si>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</si>
  <si>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</si>
  <si>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</si>
  <si>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</si>
  <si>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</si>
  <si>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</si>
  <si>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</si>
  <si>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</si>
  <si>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</si>
  <si>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</si>
  <si>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</si>
  <si>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</si>
  <si>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</si>
  <si>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</si>
  <si>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</si>
  <si>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</si>
  <si>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</si>
  <si>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</si>
  <si>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</si>
  <si>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</si>
  <si>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</si>
  <si>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</si>
  <si>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</si>
  <si>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</si>
  <si>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</si>
  <si>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</si>
  <si>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</si>
  <si>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</si>
  <si>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</si>
  <si>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</si>
  <si>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</si>
  <si>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</si>
  <si>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</si>
  <si>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</si>
  <si>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</si>
  <si>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</si>
  <si>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</si>
  <si>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</si>
  <si>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</si>
  <si>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</si>
  <si>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</si>
  <si>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</si>
  <si>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</si>
  <si>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</si>
  <si>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</si>
  <si>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</si>
  <si>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</si>
  <si>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</si>
  <si>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</si>
  <si>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</si>
  <si>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</si>
  <si>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</si>
  <si>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</si>
  <si>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</si>
  <si>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</si>
  <si>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</si>
  <si>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</si>
  <si>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</si>
  <si>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</si>
  <si>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</si>
  <si>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</si>
  <si>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</si>
  <si>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</si>
  <si>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</si>
  <si>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</si>
  <si>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</si>
  <si>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</si>
  <si>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</si>
  <si>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</si>
  <si>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</si>
  <si>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</si>
  <si>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</si>
  <si>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</si>
  <si>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</si>
  <si>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</si>
  <si>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</si>
  <si>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</si>
  <si>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</si>
  <si>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</si>
  <si>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</si>
  <si>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</si>
  <si>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</si>
  <si>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</si>
  <si>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</si>
  <si>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</si>
  <si>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</si>
  <si>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</si>
  <si>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</si>
  <si>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</si>
  <si>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</si>
  <si>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</si>
  <si>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</si>
  <si>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</si>
  <si>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</si>
  <si>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</si>
  <si>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</si>
  <si>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</si>
  <si>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</si>
  <si>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</si>
  <si>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</si>
  <si>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</si>
  <si>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</si>
  <si>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</si>
  <si>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</si>
  <si>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</si>
  <si>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</si>
  <si>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</si>
  <si>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</si>
  <si>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</si>
  <si>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</si>
  <si>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</si>
  <si>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</si>
  <si>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</si>
  <si>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</si>
  <si>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</si>
  <si>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</si>
  <si>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</si>
  <si>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</si>
  <si>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</si>
  <si>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</si>
  <si>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</si>
  <si>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</si>
  <si>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</si>
  <si>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</si>
  <si>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</si>
  <si>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</si>
  <si>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</si>
  <si>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</si>
  <si>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</si>
  <si>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</si>
  <si>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</si>
  <si>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</si>
  <si>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</si>
  <si>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</si>
  <si>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</si>
  <si>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</si>
  <si>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</si>
  <si>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</si>
  <si>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</si>
  <si>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</si>
  <si>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</si>
  <si>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</si>
  <si>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</si>
  <si>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</si>
  <si>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</si>
  <si>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</si>
  <si>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</si>
  <si>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</si>
  <si>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</si>
  <si>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</si>
  <si>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</si>
  <si>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</si>
  <si>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</si>
  <si>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</si>
  <si>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</si>
  <si>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</si>
  <si>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</si>
  <si>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</si>
  <si>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</si>
  <si>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</si>
  <si>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</si>
  <si>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</si>
  <si>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</si>
  <si>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</si>
  <si>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</si>
  <si>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</si>
  <si>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</si>
  <si>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</si>
  <si>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</si>
  <si>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</si>
  <si>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</si>
  <si>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</si>
  <si>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</si>
  <si>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</si>
  <si>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</si>
  <si>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</si>
  <si>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</si>
  <si>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</si>
  <si>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</si>
  <si>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</si>
  <si>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</si>
  <si>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</si>
  <si>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</si>
  <si>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</si>
  <si>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</si>
  <si>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</si>
  <si>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</si>
  <si>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</si>
  <si>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</si>
  <si>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</si>
  <si>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</si>
  <si>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</si>
  <si>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</si>
  <si>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</si>
  <si>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</si>
  <si>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</si>
  <si>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</si>
  <si>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</si>
  <si>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</si>
  <si>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</si>
  <si>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</si>
  <si>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</si>
  <si>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</si>
  <si>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</si>
  <si>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</si>
  <si>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</si>
  <si>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</si>
  <si>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</si>
  <si>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</si>
  <si>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</si>
  <si>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</si>
  <si>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</si>
  <si>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</si>
  <si>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</si>
  <si>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</si>
  <si>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</si>
  <si>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</si>
  <si>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</si>
  <si>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</si>
  <si>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</si>
  <si>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</si>
  <si>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</si>
  <si>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</si>
  <si>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</si>
  <si>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</si>
  <si>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</si>
  <si>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</si>
  <si>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</si>
  <si>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</si>
  <si>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</si>
  <si>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</si>
  <si>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</si>
  <si>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</si>
  <si>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</si>
  <si>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</si>
  <si>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</si>
  <si>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</si>
  <si>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</si>
  <si>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</si>
  <si>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</si>
  <si>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</si>
  <si>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</si>
  <si>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</si>
  <si>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</si>
  <si>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</si>
  <si>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</si>
  <si>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</si>
  <si>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</si>
  <si>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</si>
  <si>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</si>
  <si>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</si>
  <si>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</si>
  <si>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</si>
  <si>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</si>
  <si>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</si>
  <si>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</si>
  <si>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</si>
  <si>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</si>
  <si>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</si>
  <si>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</si>
  <si>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</si>
  <si>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</si>
  <si>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</si>
  <si>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</si>
  <si>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</si>
  <si>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</si>
  <si>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</si>
  <si>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</si>
  <si>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</si>
  <si>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</si>
  <si>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</si>
  <si>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</si>
  <si>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</si>
  <si>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</si>
  <si>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</si>
  <si>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</si>
  <si>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</si>
  <si>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</si>
  <si>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</si>
  <si>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</si>
  <si>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</si>
  <si>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</si>
  <si>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</si>
  <si>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</si>
  <si>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</si>
  <si>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</si>
  <si>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</si>
  <si>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</si>
  <si>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</si>
  <si>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</si>
  <si>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</si>
  <si>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</si>
  <si>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</si>
  <si>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</si>
  <si>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</si>
  <si>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</si>
  <si>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</si>
  <si>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</si>
  <si>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</si>
  <si>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</si>
  <si>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</si>
  <si>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</si>
  <si>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</si>
  <si>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</si>
  <si>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</si>
  <si>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</si>
  <si>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</si>
  <si>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</si>
  <si>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</si>
  <si>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</si>
  <si>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</si>
  <si>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</si>
  <si>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</si>
  <si>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</si>
  <si>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</si>
  <si>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</si>
  <si>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</si>
  <si>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</si>
  <si>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</si>
  <si>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</si>
  <si>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</si>
  <si>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</si>
  <si>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</si>
  <si>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</si>
  <si>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</si>
  <si>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</si>
  <si>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</si>
  <si>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</si>
  <si>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</si>
  <si>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</si>
  <si>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</si>
  <si>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</si>
  <si>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</si>
  <si>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</si>
  <si>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</si>
  <si>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</si>
  <si>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</si>
  <si>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</si>
  <si>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</si>
  <si>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</si>
  <si>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</si>
  <si>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</si>
  <si>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</si>
  <si>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</si>
  <si>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</si>
  <si>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</si>
  <si>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</si>
  <si>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</si>
  <si>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</si>
  <si>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</si>
  <si>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</si>
  <si>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</si>
  <si>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</si>
  <si>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</si>
  <si>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</si>
  <si>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</si>
  <si>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</si>
  <si>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</si>
  <si>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</si>
  <si>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</si>
  <si>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</si>
  <si>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</si>
  <si>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</si>
  <si>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</si>
  <si>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</si>
  <si>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</si>
  <si>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</si>
  <si>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</si>
  <si>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</si>
  <si>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</si>
  <si>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</si>
  <si>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</si>
  <si>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</si>
  <si>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</si>
  <si>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</si>
  <si>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</si>
  <si>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</si>
  <si>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</si>
  <si>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</si>
  <si>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</si>
  <si>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</si>
  <si>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</si>
  <si>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</si>
  <si>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</si>
  <si>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</si>
  <si>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</si>
  <si>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</si>
  <si>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</si>
  <si>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</si>
  <si>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</si>
  <si>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</si>
  <si>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</si>
  <si>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</si>
  <si>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</si>
  <si>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</si>
  <si>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</si>
  <si>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</si>
  <si>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</si>
  <si>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</si>
  <si>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</si>
  <si>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</si>
  <si>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</si>
  <si>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</si>
  <si>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</si>
  <si>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</si>
  <si>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</si>
  <si>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</si>
  <si>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</si>
  <si>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</si>
  <si>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</si>
  <si>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</si>
  <si>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</si>
  <si>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</si>
  <si>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</si>
  <si>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</si>
  <si>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</si>
  <si>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</si>
  <si>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</si>
  <si>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</si>
  <si>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</si>
  <si>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</si>
  <si>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</si>
  <si>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</si>
  <si>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</si>
  <si>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</si>
  <si>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</si>
  <si>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</si>
  <si>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</si>
  <si>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</si>
  <si>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</si>
  <si>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</si>
  <si>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</si>
  <si>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</si>
  <si>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</si>
  <si>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</si>
  <si>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</si>
  <si>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</si>
  <si>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</si>
  <si>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</si>
  <si>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</si>
  <si>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</si>
  <si>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</si>
  <si>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</si>
  <si>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</si>
  <si>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</si>
  <si>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</si>
  <si>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</si>
  <si>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</si>
  <si>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</si>
  <si>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</si>
  <si>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</si>
  <si>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</si>
  <si>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</si>
  <si>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</si>
  <si>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</si>
  <si>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</si>
  <si>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</si>
  <si>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</si>
  <si>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</si>
  <si>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</si>
  <si>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</si>
  <si>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</si>
  <si>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</si>
  <si>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</si>
  <si>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</si>
  <si>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</si>
  <si>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</si>
  <si>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</si>
  <si>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</si>
  <si>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</si>
  <si>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</si>
  <si>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</si>
  <si>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</si>
  <si>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</si>
  <si>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</si>
  <si>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</si>
  <si>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</si>
  <si>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</si>
  <si>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</si>
  <si>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</si>
  <si>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</si>
  <si>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</si>
  <si>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</si>
  <si>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</si>
  <si>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</si>
  <si>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</si>
  <si>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</si>
  <si>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</si>
  <si>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</si>
  <si>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</si>
  <si>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</si>
  <si>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</si>
  <si>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</si>
  <si>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</si>
  <si>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</si>
  <si>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</si>
  <si>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</si>
  <si>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</si>
  <si>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</si>
  <si>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</si>
  <si>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</si>
  <si>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</si>
  <si>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</si>
  <si>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</si>
  <si>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</si>
  <si>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</si>
  <si>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</si>
  <si>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</si>
  <si>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</si>
  <si>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</si>
  <si>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</si>
  <si>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</si>
  <si>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</si>
  <si>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</si>
  <si>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</si>
  <si>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</si>
  <si>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</si>
  <si>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</si>
  <si>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</si>
  <si>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</si>
  <si>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</si>
  <si>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</si>
  <si>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</si>
  <si>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</si>
  <si>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</si>
  <si>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</si>
  <si>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</si>
  <si>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</si>
  <si>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</si>
  <si>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</si>
  <si>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</si>
  <si>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</si>
  <si>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</si>
  <si>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</si>
  <si>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</si>
  <si>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</si>
  <si>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</si>
  <si>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</si>
  <si>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</si>
  <si>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</si>
  <si>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</si>
  <si>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</si>
  <si>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</si>
  <si>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</si>
  <si>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</si>
  <si>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</si>
  <si>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</si>
  <si>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</si>
  <si>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</si>
  <si>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</si>
  <si>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</si>
  <si>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</si>
  <si>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</si>
  <si>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</si>
  <si>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</si>
  <si>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</si>
  <si>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</si>
  <si>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</si>
  <si>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</si>
  <si>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</si>
  <si>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</si>
  <si>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</si>
  <si>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</si>
  <si>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</si>
  <si>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</si>
  <si>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</si>
  <si>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</si>
  <si>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</si>
  <si>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</si>
  <si>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</si>
  <si>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</si>
  <si>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</si>
  <si>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</si>
  <si>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</si>
  <si>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</si>
  <si>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</si>
  <si>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</si>
  <si>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</si>
  <si>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</si>
  <si>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</si>
  <si>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</si>
  <si>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</si>
  <si>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</si>
  <si>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</si>
  <si>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</si>
  <si>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</si>
  <si>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</si>
  <si>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</si>
  <si>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</si>
  <si>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</si>
  <si>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</si>
  <si>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</si>
  <si>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</si>
  <si>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</si>
  <si>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</si>
  <si>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</si>
  <si>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</si>
  <si>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</si>
  <si>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</si>
  <si>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</si>
  <si>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</si>
  <si>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</si>
  <si>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</si>
  <si>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</si>
  <si>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</si>
  <si>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</si>
  <si>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</si>
  <si>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</si>
  <si>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</si>
  <si>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</si>
  <si>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</si>
  <si>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</si>
  <si>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</si>
  <si>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</si>
  <si>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</si>
  <si>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</si>
  <si>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</si>
  <si>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</si>
  <si>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</si>
  <si>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</si>
  <si>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</si>
  <si>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</si>
  <si>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</si>
  <si>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</si>
  <si>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</si>
  <si>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</si>
  <si>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</si>
  <si>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</si>
  <si>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</si>
  <si>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</si>
  <si>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</si>
  <si>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</si>
  <si>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</si>
  <si>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</si>
  <si>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</si>
  <si>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</si>
  <si>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</si>
  <si>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</si>
  <si>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</si>
  <si>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</si>
  <si>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</si>
  <si>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</si>
  <si>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</si>
  <si>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</si>
  <si>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</si>
  <si>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</si>
  <si>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</si>
  <si>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</si>
  <si>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</si>
  <si>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</si>
  <si>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</si>
  <si>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</si>
  <si>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</si>
  <si>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</si>
  <si>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</si>
  <si>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</si>
  <si>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</si>
  <si>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</si>
  <si>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</si>
  <si>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</si>
  <si>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</si>
  <si>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</si>
  <si>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</si>
  <si>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</si>
  <si>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</si>
  <si>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</si>
  <si>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</si>
  <si>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</si>
  <si>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</si>
  <si>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</si>
  <si>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</si>
  <si>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</si>
  <si>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</si>
  <si>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</si>
  <si>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</si>
  <si>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</si>
  <si>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</si>
  <si>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</si>
  <si>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</si>
  <si>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</si>
  <si>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</si>
  <si>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</si>
  <si>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</si>
  <si>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</si>
  <si>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</si>
  <si>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</si>
  <si>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</si>
  <si>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</si>
  <si>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</si>
  <si>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</si>
  <si>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</si>
  <si>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</si>
  <si>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</si>
  <si>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</si>
  <si>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</si>
  <si>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</si>
  <si>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</si>
  <si>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</si>
  <si>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</si>
  <si>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</si>
  <si>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</si>
  <si>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</si>
  <si>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</si>
  <si>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</si>
  <si>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</si>
  <si>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</si>
  <si>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</si>
  <si>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</si>
  <si>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</si>
  <si>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</si>
  <si>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</si>
  <si>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</si>
  <si>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</si>
  <si>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</si>
  <si>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</si>
  <si>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</si>
  <si>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</si>
  <si>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</si>
  <si>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</si>
  <si>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</si>
  <si>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</si>
  <si>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</si>
  <si>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</si>
  <si>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</si>
  <si>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</si>
  <si>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</si>
  <si>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</si>
  <si>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</si>
  <si>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</si>
  <si>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</si>
  <si>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</si>
  <si>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</si>
  <si>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</si>
  <si>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</si>
  <si>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</si>
  <si>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</si>
  <si>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</si>
  <si>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</si>
  <si>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</si>
  <si>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</si>
  <si>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</si>
  <si>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</si>
  <si>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</si>
  <si>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</si>
  <si>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</si>
  <si>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</si>
  <si>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</si>
  <si>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</si>
  <si>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</si>
  <si>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</si>
  <si>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</si>
  <si>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</si>
  <si>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</si>
  <si>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</si>
  <si>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</si>
  <si>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</si>
  <si>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</si>
  <si>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</si>
  <si>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</si>
  <si>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</si>
  <si>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</si>
  <si>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</si>
  <si>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</si>
  <si>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</si>
  <si>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</si>
  <si>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</si>
  <si>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</si>
  <si>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</si>
  <si>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</si>
  <si>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</si>
  <si>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</si>
  <si>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</si>
  <si>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</si>
  <si>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</si>
  <si>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</si>
  <si>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</si>
  <si>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</si>
  <si>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</si>
  <si>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</si>
  <si>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</si>
  <si>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</si>
  <si>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</si>
  <si>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</si>
  <si>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</si>
  <si>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</si>
  <si>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</si>
  <si>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</si>
  <si>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</si>
  <si>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</si>
  <si>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</si>
  <si>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</si>
  <si>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</si>
  <si>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</si>
  <si>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</si>
  <si>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</si>
  <si>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</si>
  <si>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</si>
  <si>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</si>
  <si>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</si>
  <si>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</si>
  <si>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</si>
  <si>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</si>
  <si>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</si>
  <si>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</si>
  <si>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</si>
  <si>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</si>
  <si>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</si>
  <si>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</si>
  <si>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</si>
  <si>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</si>
  <si>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</si>
  <si>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</si>
  <si>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</si>
  <si>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</si>
  <si>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</si>
  <si>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</si>
  <si>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</si>
  <si>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</si>
  <si>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</si>
  <si>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</si>
  <si>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</si>
  <si>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</si>
  <si>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</si>
  <si>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</si>
  <si>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</si>
  <si>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</si>
  <si>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</si>
  <si>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</si>
  <si>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</si>
  <si>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</si>
  <si>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</si>
  <si>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</si>
  <si>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</si>
  <si>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</si>
  <si>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</si>
  <si>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</si>
  <si>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</si>
  <si>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</si>
  <si>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</si>
  <si>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</si>
  <si>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</si>
  <si>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</si>
  <si>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</si>
  <si>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</si>
  <si>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</si>
  <si>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</si>
  <si>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</si>
  <si>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</si>
  <si>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</si>
  <si>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</si>
  <si>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</si>
  <si>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</si>
  <si>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</si>
  <si>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</si>
  <si>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</si>
  <si>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</si>
  <si>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</si>
  <si>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</si>
  <si>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</si>
  <si>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</si>
  <si>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</si>
  <si>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</si>
  <si>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</si>
  <si>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</si>
  <si>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</si>
  <si>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</si>
  <si>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</si>
  <si>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</si>
  <si>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</si>
  <si>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</si>
  <si>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</si>
  <si>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</si>
  <si>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</si>
  <si>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</si>
  <si>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</si>
  <si>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</si>
  <si>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</si>
  <si>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</si>
  <si>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</si>
  <si>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</si>
  <si>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</si>
  <si>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</si>
  <si>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</si>
  <si>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</si>
  <si>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</si>
  <si>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</si>
  <si>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</si>
  <si>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</si>
  <si>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</si>
  <si>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</si>
  <si>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</si>
  <si>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</si>
  <si>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</si>
  <si>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</si>
  <si>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</si>
  <si>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</si>
  <si>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</si>
  <si>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</si>
  <si>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</si>
  <si>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</si>
  <si>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</si>
  <si>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</si>
  <si>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</si>
  <si>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</si>
  <si>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</si>
  <si>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</si>
  <si>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</si>
  <si>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</si>
  <si>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</si>
  <si>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</si>
  <si>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</si>
  <si>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</si>
  <si>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</si>
  <si>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</si>
  <si>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</si>
  <si>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</si>
  <si>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</si>
  <si>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</si>
  <si>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</si>
  <si>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</si>
  <si>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</si>
  <si>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</si>
  <si>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</si>
  <si>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</si>
  <si>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</si>
  <si>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</si>
  <si>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</si>
  <si>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</si>
  <si>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</si>
  <si>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</si>
  <si>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</si>
  <si>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</si>
  <si>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</si>
  <si>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</si>
  <si>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</si>
  <si>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</si>
  <si>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</si>
  <si>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</si>
  <si>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</si>
  <si>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</si>
  <si>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</si>
  <si>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</si>
  <si>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</si>
  <si>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</si>
  <si>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</si>
  <si>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</si>
  <si>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</si>
  <si>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</si>
  <si>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</si>
  <si>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</si>
  <si>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</si>
  <si>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</si>
  <si>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</si>
  <si>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</si>
  <si>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</si>
  <si>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</si>
  <si>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</si>
  <si>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</si>
  <si>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</si>
  <si>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</si>
  <si>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</si>
  <si>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</si>
  <si>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</si>
  <si>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</si>
  <si>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</si>
  <si>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</si>
  <si>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</si>
  <si>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</si>
  <si>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</si>
  <si>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</si>
  <si>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</si>
  <si>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</si>
  <si>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</si>
  <si>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</si>
  <si>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</si>
  <si>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</si>
  <si>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</si>
  <si>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</si>
  <si>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</si>
  <si>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</si>
  <si>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</si>
  <si>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</si>
  <si>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</si>
  <si>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</si>
  <si>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</si>
  <si>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</si>
  <si>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</si>
  <si>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</si>
  <si>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</si>
  <si>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</si>
  <si>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</si>
  <si>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</si>
  <si>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</si>
  <si>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</si>
  <si>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</si>
  <si>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</si>
  <si>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</si>
  <si>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</si>
  <si>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</si>
  <si>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</si>
  <si>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</si>
  <si>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</si>
  <si>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</si>
  <si>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</si>
  <si>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</si>
  <si>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</si>
  <si>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</si>
  <si>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</si>
  <si>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</si>
  <si>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</si>
  <si>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</si>
  <si>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</si>
  <si>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</si>
  <si>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</si>
  <si>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</si>
  <si>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</si>
  <si>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</si>
  <si>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</si>
  <si>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</si>
  <si>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</si>
  <si>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</si>
  <si>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</si>
  <si>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</si>
  <si>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</si>
  <si>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</si>
  <si>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</si>
  <si>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</si>
  <si>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</si>
  <si>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</si>
  <si>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</si>
  <si>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</si>
  <si>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</si>
  <si>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</si>
  <si>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</si>
  <si>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</si>
  <si>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</si>
  <si>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</si>
  <si>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</si>
  <si>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</si>
  <si>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</si>
  <si>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</si>
  <si>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</si>
  <si>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</si>
  <si>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</si>
  <si>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</si>
  <si>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</si>
  <si>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</si>
  <si>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</si>
  <si>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</si>
  <si>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</si>
  <si>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</si>
  <si>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</si>
  <si>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</si>
  <si>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</si>
  <si>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</si>
  <si>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</si>
  <si>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</si>
  <si>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</si>
  <si>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</si>
  <si>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</si>
  <si>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</si>
  <si>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</si>
  <si>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</si>
  <si>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</si>
  <si>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</si>
  <si>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</si>
  <si>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</si>
  <si>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</si>
  <si>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</si>
  <si>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</si>
  <si>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</si>
  <si>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</si>
  <si>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</si>
  <si>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</si>
  <si>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</si>
  <si>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</si>
  <si>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</si>
  <si>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</si>
  <si>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</si>
  <si>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</si>
  <si>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</si>
  <si>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</si>
  <si>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</si>
  <si>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</si>
  <si>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</si>
  <si>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</si>
  <si>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</si>
  <si>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</si>
  <si>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</si>
  <si>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</si>
  <si>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</si>
  <si>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</si>
  <si>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</si>
  <si>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</si>
  <si>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</si>
  <si>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</si>
  <si>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</si>
  <si>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</si>
  <si>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</si>
  <si>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</si>
  <si>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</si>
  <si>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</si>
  <si>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</si>
  <si>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</si>
  <si>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</si>
  <si>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</si>
  <si>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</si>
  <si>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</si>
  <si>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</si>
  <si>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</si>
  <si>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</si>
  <si>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</si>
  <si>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</si>
  <si>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</si>
  <si>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</si>
  <si>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</si>
  <si>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</si>
  <si>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</si>
  <si>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</si>
  <si>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</si>
  <si>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</si>
  <si>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</si>
  <si>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</si>
  <si>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</si>
  <si>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</si>
  <si>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</si>
  <si>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</si>
  <si>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</si>
  <si>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</si>
  <si>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</si>
  <si>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</si>
  <si>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</si>
  <si>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</si>
  <si>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</si>
  <si>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</si>
  <si>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</si>
  <si>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</si>
  <si>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</si>
  <si>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</si>
  <si>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</si>
  <si>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</si>
  <si>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</si>
  <si>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</si>
  <si>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</si>
  <si>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</si>
  <si>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</si>
  <si>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</si>
  <si>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</si>
  <si>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</si>
  <si>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</si>
  <si>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</si>
  <si>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</si>
  <si>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</si>
  <si>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</si>
  <si>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</si>
  <si>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</si>
  <si>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</si>
  <si>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</si>
  <si>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</si>
  <si>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</si>
  <si>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</si>
  <si>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</si>
  <si>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</si>
  <si>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</si>
  <si>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</si>
  <si>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</si>
  <si>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</si>
  <si>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</si>
  <si>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</si>
  <si>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</si>
  <si>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</si>
  <si>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</si>
  <si>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</si>
  <si>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</si>
  <si>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</si>
  <si>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</si>
  <si>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</si>
  <si>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</si>
  <si>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</si>
  <si>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</si>
  <si>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</si>
  <si>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</si>
  <si>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</si>
  <si>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</si>
  <si>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</si>
  <si>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</si>
  <si>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</si>
  <si>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</si>
  <si>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</si>
  <si>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</si>
  <si>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</si>
  <si>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</si>
  <si>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</si>
  <si>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</si>
  <si>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</si>
  <si>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</si>
  <si>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</si>
  <si>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</si>
  <si>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</si>
  <si>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</si>
  <si>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</si>
  <si>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</si>
  <si>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</si>
  <si>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</si>
  <si>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</si>
  <si>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</si>
  <si>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</si>
  <si>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</si>
  <si>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</si>
  <si>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</si>
  <si>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</si>
  <si>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</si>
  <si>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</si>
  <si>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</si>
  <si>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</si>
  <si>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</si>
  <si>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</si>
  <si>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</si>
  <si>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</si>
  <si>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</si>
  <si>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</si>
  <si>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</si>
  <si>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</si>
  <si>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</si>
  <si>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</si>
  <si>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</si>
  <si>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</si>
  <si>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</si>
  <si>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</si>
  <si>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</si>
  <si>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</si>
  <si>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</si>
  <si>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</si>
  <si>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</si>
  <si>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</si>
  <si>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</si>
  <si>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</si>
  <si>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</si>
  <si>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</si>
  <si>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</si>
  <si>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</si>
  <si>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</si>
  <si>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</si>
  <si>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</si>
  <si>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</si>
  <si>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</si>
  <si>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</si>
  <si>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</si>
  <si>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</si>
  <si>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</si>
  <si>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</si>
  <si>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</si>
  <si>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</si>
  <si>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</si>
  <si>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</si>
  <si>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</si>
  <si>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</si>
  <si>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</si>
  <si>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</si>
  <si>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</si>
  <si>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</si>
  <si>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</si>
  <si>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</si>
  <si>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</si>
  <si>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</si>
  <si>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</si>
  <si>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</si>
  <si>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</si>
  <si>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</si>
  <si>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</si>
  <si>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</si>
  <si>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</si>
  <si>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</si>
  <si>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</si>
  <si>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</si>
  <si>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</si>
  <si>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</si>
  <si>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</si>
  <si>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</si>
  <si>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</si>
  <si>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</si>
  <si>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</si>
  <si>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</si>
  <si>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</si>
  <si>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</si>
  <si>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</si>
  <si>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</si>
  <si>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</si>
  <si>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</si>
  <si>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</si>
  <si>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</si>
  <si>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</si>
  <si>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</si>
  <si>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</si>
  <si>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</si>
  <si>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</si>
  <si>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</si>
  <si>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</si>
  <si>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</si>
  <si>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</si>
  <si>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</si>
  <si>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</si>
  <si>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</si>
  <si>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</si>
  <si>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</si>
  <si>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</si>
  <si>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</si>
  <si>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</si>
  <si>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</si>
  <si>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</si>
  <si>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</si>
  <si>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</si>
  <si>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</si>
  <si>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</si>
  <si>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</si>
  <si>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</si>
  <si>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</si>
  <si>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</si>
  <si>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</si>
  <si>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</si>
  <si>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</si>
  <si>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</si>
  <si>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</si>
  <si>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</si>
  <si>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</si>
  <si>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</si>
  <si>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</si>
  <si>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</si>
  <si>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</si>
  <si>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</si>
  <si>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</si>
  <si>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</si>
  <si>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</si>
  <si>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</si>
  <si>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</si>
  <si>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</si>
  <si>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</si>
  <si>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</si>
  <si>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</si>
  <si>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</si>
  <si>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</si>
  <si>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</si>
  <si>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</si>
  <si>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</si>
  <si>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</si>
  <si>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</si>
  <si>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</si>
  <si>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</si>
  <si>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</si>
  <si>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</si>
  <si>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</si>
  <si>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</si>
  <si>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</si>
  <si>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</si>
  <si>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</si>
  <si>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</si>
  <si>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</si>
  <si>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</si>
  <si>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</si>
  <si>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</si>
  <si>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</si>
  <si>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</si>
  <si>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</si>
  <si>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</si>
  <si>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</si>
  <si>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</si>
  <si>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</si>
  <si>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</si>
  <si>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</si>
  <si>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</si>
  <si>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</si>
  <si>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</si>
  <si>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</si>
  <si>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</si>
  <si>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</si>
  <si>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</si>
  <si>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</si>
  <si>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</si>
  <si>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</si>
  <si>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</si>
  <si>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</si>
  <si>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</si>
  <si>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</si>
  <si>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</si>
  <si>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</si>
  <si>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</si>
  <si>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</si>
  <si>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</si>
  <si>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</si>
  <si>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</si>
  <si>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</si>
  <si>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</si>
  <si>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</si>
  <si>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</si>
  <si>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</si>
  <si>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</si>
  <si>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</si>
  <si>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</si>
  <si>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</si>
  <si>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</si>
  <si>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</si>
  <si>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</si>
  <si>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</si>
  <si>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</si>
  <si>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</si>
  <si>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</si>
  <si>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</si>
  <si>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</si>
  <si>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</si>
  <si>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</si>
  <si>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</si>
  <si>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</si>
  <si>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</si>
  <si>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</si>
  <si>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</si>
  <si>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</si>
  <si>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</si>
  <si>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</si>
  <si>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</si>
  <si>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</si>
  <si>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</si>
  <si>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</si>
  <si>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</si>
  <si>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</si>
  <si>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</si>
  <si>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</si>
  <si>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</si>
  <si>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</si>
  <si>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</si>
  <si>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</si>
  <si>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</si>
  <si>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</si>
  <si>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</si>
  <si>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</si>
  <si>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</si>
  <si>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</si>
  <si>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</si>
  <si>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</si>
  <si>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</si>
  <si>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</si>
  <si>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</si>
  <si>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</si>
  <si>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</si>
  <si>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</si>
  <si>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</si>
  <si>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</si>
  <si>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</si>
  <si>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</si>
  <si>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</si>
  <si>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</si>
  <si>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</si>
  <si>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</si>
  <si>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</si>
  <si>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</si>
  <si>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</si>
  <si>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</si>
  <si>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</si>
  <si>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</si>
  <si>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</si>
  <si>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</si>
  <si>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</si>
  <si>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</si>
  <si>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</si>
  <si>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</si>
  <si>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</si>
  <si>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</si>
  <si>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</si>
  <si>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</si>
  <si>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</si>
  <si>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</si>
  <si>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</si>
  <si>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</si>
  <si>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</si>
  <si>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</si>
  <si>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</si>
  <si>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</si>
  <si>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</si>
  <si>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</si>
  <si>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</si>
  <si>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</si>
  <si>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</si>
  <si>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</si>
  <si>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</si>
  <si>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</si>
  <si>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</si>
  <si>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</si>
  <si>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</si>
  <si>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</si>
  <si>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</si>
  <si>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</si>
  <si>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</si>
  <si>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</si>
  <si>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</si>
  <si>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</si>
  <si>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</si>
  <si>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</si>
  <si>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</si>
  <si>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</si>
  <si>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</si>
  <si>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</si>
  <si>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</si>
  <si>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</si>
  <si>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</si>
  <si>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</si>
  <si>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</si>
  <si>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</si>
  <si>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</si>
  <si>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</si>
  <si>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</si>
  <si>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</si>
  <si>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</si>
  <si>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</si>
  <si>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</si>
  <si>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</si>
  <si>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</si>
  <si>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</si>
  <si>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</si>
  <si>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</si>
  <si>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</si>
  <si>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</si>
  <si>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</si>
  <si>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</si>
  <si>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</si>
  <si>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</si>
  <si>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</si>
  <si>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</si>
  <si>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</si>
  <si>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</si>
  <si>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</si>
  <si>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</si>
  <si>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</si>
  <si>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</si>
  <si>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</si>
  <si>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</si>
  <si>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</si>
  <si>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</si>
  <si>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</si>
  <si>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</si>
  <si>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</si>
  <si>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</si>
  <si>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</si>
  <si>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</si>
  <si>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</si>
  <si>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</si>
  <si>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</si>
  <si>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</si>
  <si>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</si>
  <si>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</si>
  <si>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</si>
  <si>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</si>
  <si>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</si>
  <si>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</si>
  <si>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</si>
  <si>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</si>
  <si>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</si>
  <si>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</si>
  <si>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</si>
  <si>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</si>
  <si>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</si>
  <si>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</si>
  <si>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</si>
  <si>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</si>
  <si>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</si>
  <si>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</si>
  <si>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</si>
  <si>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</si>
  <si>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</si>
  <si>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</si>
  <si>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</si>
  <si>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</si>
  <si>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</si>
  <si>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</si>
  <si>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</si>
  <si>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</si>
  <si>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</si>
  <si>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</si>
  <si>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</si>
  <si>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</si>
  <si>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</si>
  <si>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</si>
  <si>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</si>
  <si>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</si>
  <si>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</si>
  <si>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</si>
  <si>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</si>
  <si>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</si>
  <si>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</si>
  <si>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</si>
  <si>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</si>
  <si>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</si>
  <si>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</si>
  <si>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</si>
  <si>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</si>
  <si>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</si>
  <si>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</si>
  <si>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</si>
  <si>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</si>
  <si>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</si>
  <si>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</si>
  <si>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</si>
  <si>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</si>
  <si>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</si>
  <si>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</si>
  <si>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</si>
  <si>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</si>
  <si>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</si>
  <si>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</si>
  <si>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</si>
  <si>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</si>
  <si>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</si>
  <si>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</si>
  <si>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</si>
  <si>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</si>
  <si>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</si>
  <si>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</si>
  <si>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</si>
  <si>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</si>
  <si>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</si>
  <si>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</si>
  <si>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</si>
  <si>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</si>
  <si>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</si>
  <si>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</si>
  <si>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</si>
  <si>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</si>
  <si>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</si>
  <si>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</si>
  <si>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</si>
  <si>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</si>
  <si>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</si>
  <si>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</si>
  <si>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</si>
  <si>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</si>
  <si>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</si>
  <si>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</si>
  <si>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</si>
  <si>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</si>
  <si>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</si>
  <si>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</si>
  <si>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</si>
  <si>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</si>
  <si>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</si>
  <si>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</si>
  <si>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</si>
  <si>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</si>
  <si>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</si>
  <si>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</si>
  <si>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</si>
  <si>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</si>
  <si>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</si>
  <si>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</si>
  <si>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</si>
  <si>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</si>
  <si>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</si>
  <si>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</si>
  <si>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</si>
  <si>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</si>
  <si>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</si>
  <si>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</si>
  <si>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</si>
  <si>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</si>
  <si>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</si>
  <si>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</si>
  <si>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</si>
  <si>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</si>
  <si>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</si>
  <si>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</si>
  <si>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</si>
  <si>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</si>
  <si>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</si>
  <si>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</si>
  <si>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</si>
  <si>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</si>
  <si>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</si>
  <si>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</si>
  <si>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</si>
  <si>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</si>
  <si>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</si>
  <si>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</si>
  <si>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</si>
  <si>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</si>
  <si>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</si>
  <si>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</si>
  <si>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</si>
  <si>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</si>
  <si>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</si>
  <si>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</si>
  <si>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</si>
  <si>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</si>
  <si>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</si>
  <si>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</si>
  <si>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</si>
  <si>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</si>
  <si>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</si>
  <si>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</si>
  <si>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</si>
  <si>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</si>
  <si>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</si>
  <si>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</si>
  <si>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</si>
  <si>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</si>
  <si>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</si>
  <si>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</si>
  <si>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</si>
  <si>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</si>
  <si>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</si>
  <si>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</si>
  <si>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</si>
  <si>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</si>
  <si>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</si>
  <si>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</si>
  <si>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</si>
  <si>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</si>
  <si>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</si>
  <si>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</si>
  <si>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</si>
  <si>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</si>
  <si>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</si>
  <si>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</si>
  <si>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</si>
  <si>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</si>
  <si>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</si>
  <si>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</si>
  <si>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</si>
  <si>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</si>
  <si>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</si>
  <si>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</si>
  <si>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</si>
  <si>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</si>
  <si>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</si>
  <si>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</si>
  <si>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</si>
  <si>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</si>
  <si>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</si>
  <si>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</si>
  <si>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</si>
  <si>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</si>
  <si>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</si>
  <si>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</si>
  <si>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</si>
  <si>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</si>
  <si>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</si>
  <si>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</si>
  <si>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</si>
  <si>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</si>
  <si>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</si>
  <si>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</si>
  <si>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</si>
  <si>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</si>
  <si>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</si>
  <si>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</si>
  <si>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</si>
  <si>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</si>
  <si>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</si>
  <si>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</si>
  <si>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</si>
  <si>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</si>
  <si>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</si>
  <si>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</si>
  <si>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</si>
  <si>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</si>
  <si>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</si>
  <si>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</si>
  <si>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</si>
  <si>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</si>
  <si>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</si>
  <si>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</si>
  <si>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</si>
  <si>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</si>
  <si>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</si>
  <si>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</si>
  <si>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</si>
  <si>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</si>
  <si>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</si>
  <si>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</si>
  <si>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</si>
  <si>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</si>
  <si>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</si>
  <si>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</si>
  <si>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</si>
  <si>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</si>
  <si>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</si>
  <si>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</si>
  <si>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</si>
  <si>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</si>
  <si>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</si>
  <si>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</si>
  <si>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</si>
  <si>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</si>
  <si>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</si>
  <si>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</si>
  <si>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</si>
  <si>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</si>
  <si>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</si>
  <si>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</si>
  <si>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</si>
  <si>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</si>
  <si>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</si>
  <si>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</si>
  <si>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</si>
  <si>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</si>
  <si>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</si>
  <si>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</si>
  <si>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</si>
  <si>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</si>
  <si>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</si>
  <si>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</si>
  <si>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</si>
  <si>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</si>
  <si>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</si>
  <si>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</si>
  <si>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</si>
  <si>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</si>
  <si>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</si>
  <si>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</si>
  <si>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</si>
  <si>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</si>
  <si>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</si>
  <si>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</si>
  <si>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</si>
  <si>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</si>
  <si>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</si>
  <si>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</si>
  <si>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</si>
  <si>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</si>
  <si>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</si>
  <si>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</si>
  <si>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</si>
  <si>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</si>
  <si>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</si>
  <si>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</si>
  <si>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</si>
  <si>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</si>
  <si>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</si>
  <si>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</si>
  <si>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</si>
  <si>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</si>
  <si>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</si>
  <si>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</si>
  <si>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</si>
  <si>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</si>
  <si>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</si>
  <si>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</si>
  <si>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</si>
  <si>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</si>
  <si>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</si>
  <si>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</si>
  <si>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</si>
  <si>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</si>
  <si>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</si>
  <si>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</si>
  <si>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</si>
  <si>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</si>
  <si>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</si>
  <si>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</si>
  <si>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</si>
  <si>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</si>
  <si>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</si>
  <si>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</si>
  <si>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</si>
  <si>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</si>
  <si>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</si>
  <si>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</si>
  <si>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</si>
  <si>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</si>
  <si>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</si>
  <si>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</si>
  <si>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</si>
  <si>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</si>
  <si>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</si>
  <si>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</si>
  <si>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</si>
  <si>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</si>
  <si>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</si>
  <si>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</si>
  <si>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</si>
  <si>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</si>
  <si>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</si>
  <si>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</si>
  <si>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</si>
  <si>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</si>
  <si>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</si>
  <si>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</si>
  <si>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</si>
  <si>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</si>
  <si>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</si>
  <si>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</si>
  <si>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</si>
  <si>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</si>
  <si>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</si>
  <si>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</si>
  <si>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</si>
  <si>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</si>
  <si>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</si>
  <si>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</si>
  <si>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</si>
  <si>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</si>
  <si>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</si>
  <si>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</si>
  <si>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</si>
  <si>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</si>
  <si>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</si>
  <si>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</si>
  <si>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</si>
  <si>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</si>
  <si>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</si>
  <si>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</si>
  <si>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</si>
  <si>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</si>
  <si>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</si>
  <si>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</si>
  <si>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</si>
  <si>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</si>
  <si>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</si>
  <si>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</si>
  <si>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</si>
  <si>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</si>
  <si>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</si>
  <si>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</si>
  <si>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</si>
  <si>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</si>
  <si>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</si>
  <si>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</si>
  <si>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</si>
  <si>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</si>
  <si>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</si>
  <si>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</si>
  <si>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</si>
  <si>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</si>
  <si>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</si>
  <si>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</si>
  <si>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</si>
  <si>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</si>
  <si>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</si>
  <si>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</si>
  <si>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</si>
  <si>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</si>
  <si>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</si>
  <si>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</si>
  <si>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</si>
  <si>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</si>
  <si>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</si>
  <si>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</si>
  <si>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</si>
  <si>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</si>
  <si>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</si>
  <si>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</si>
  <si>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</si>
  <si>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</si>
  <si>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</si>
  <si>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</si>
  <si>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</si>
  <si>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</si>
  <si>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</si>
  <si>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</si>
  <si>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</si>
  <si>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</si>
  <si>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</si>
  <si>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</si>
  <si>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</si>
  <si>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</si>
  <si>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</si>
  <si>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</si>
  <si>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</si>
  <si>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</si>
  <si>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</si>
  <si>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</si>
  <si>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</si>
  <si>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</si>
  <si>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</si>
  <si>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</si>
  <si>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</si>
  <si>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</si>
  <si>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</si>
  <si>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</si>
  <si>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</si>
  <si>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</si>
  <si>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</si>
  <si>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</si>
  <si>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</si>
  <si>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</si>
  <si>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</si>
  <si>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</si>
  <si>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</si>
  <si>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</si>
  <si>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</si>
  <si>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</si>
  <si>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</si>
  <si>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</si>
  <si>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</si>
  <si>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</si>
  <si>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</si>
  <si>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</si>
  <si>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</si>
  <si>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</si>
  <si>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</si>
  <si>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</si>
  <si>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</si>
  <si>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</si>
  <si>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</si>
  <si>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</si>
  <si>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</si>
  <si>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</si>
  <si>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</si>
  <si>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</si>
  <si>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</si>
  <si>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</si>
  <si>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</si>
  <si>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</si>
  <si>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</si>
  <si>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</si>
  <si>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</si>
  <si>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</si>
  <si>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</si>
  <si>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</si>
  <si>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</si>
  <si>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</si>
  <si>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</si>
  <si>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</si>
  <si>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</si>
  <si>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</si>
  <si>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</si>
  <si>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</si>
  <si>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</si>
  <si>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</si>
  <si>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</si>
  <si>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</si>
  <si>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</si>
  <si>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</si>
  <si>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</si>
  <si>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</si>
  <si>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</si>
  <si>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</si>
  <si>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</si>
  <si>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</si>
  <si>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</si>
  <si>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</si>
  <si>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</si>
  <si>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</si>
  <si>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</si>
  <si>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</si>
  <si>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</si>
  <si>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</si>
  <si>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</si>
  <si>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</si>
  <si>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</si>
  <si>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</si>
  <si>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</si>
  <si>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</si>
  <si>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</si>
  <si>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</si>
  <si>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</si>
  <si>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</si>
  <si>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</si>
  <si>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</si>
  <si>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</si>
  <si>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</si>
  <si>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</si>
  <si>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</si>
  <si>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</si>
  <si>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</si>
  <si>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</si>
  <si>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</si>
  <si>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</si>
  <si>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</si>
  <si>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</si>
  <si>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</si>
  <si>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</si>
  <si>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</si>
  <si>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</si>
  <si>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</si>
  <si>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</si>
  <si>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</si>
  <si>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</si>
  <si>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</si>
  <si>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</si>
  <si>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</si>
  <si>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</si>
  <si>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</si>
  <si>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</si>
  <si>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</si>
  <si>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</si>
  <si>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</si>
  <si>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</si>
  <si>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</si>
  <si>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</si>
  <si>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</si>
  <si>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</si>
  <si>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</si>
  <si>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</si>
  <si>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</si>
  <si>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</si>
  <si>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</si>
  <si>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</si>
  <si>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</si>
  <si>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</si>
  <si>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</si>
  <si>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</si>
  <si>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</si>
  <si>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</si>
  <si>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</si>
  <si>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</si>
  <si>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</si>
  <si>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</si>
  <si>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</si>
  <si>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</si>
  <si>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</si>
  <si>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</si>
  <si>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</si>
  <si>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</si>
  <si>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</si>
  <si>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</si>
  <si>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</si>
  <si>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</si>
  <si>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</si>
  <si>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</si>
  <si>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</si>
  <si>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</si>
  <si>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</si>
  <si>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</si>
  <si>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</si>
  <si>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</si>
  <si>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</si>
  <si>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</si>
  <si>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</si>
  <si>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</si>
  <si>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</si>
  <si>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</si>
  <si>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</si>
  <si>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</si>
  <si>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</si>
  <si>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</si>
  <si>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</si>
  <si>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</si>
  <si>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</si>
  <si>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</si>
  <si>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</si>
  <si>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</si>
  <si>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</si>
  <si>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</si>
  <si>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</si>
  <si>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</si>
  <si>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</si>
  <si>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</si>
  <si>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</si>
  <si>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</si>
  <si>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</si>
  <si>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</si>
  <si>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</si>
  <si>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</si>
  <si>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</si>
  <si>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</si>
  <si>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</si>
  <si>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</si>
  <si>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</si>
  <si>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</si>
  <si>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</si>
  <si>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</si>
  <si>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</si>
  <si>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</si>
  <si>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</si>
  <si>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</si>
  <si>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</si>
  <si>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</si>
  <si>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</si>
  <si>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</si>
  <si>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</si>
  <si>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</si>
  <si>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</si>
  <si>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</si>
  <si>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</si>
  <si>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</si>
  <si>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</si>
  <si>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</si>
  <si>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</si>
  <si>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</si>
  <si>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</si>
  <si>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</si>
  <si>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</si>
  <si>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</si>
  <si>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</si>
  <si>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</si>
  <si>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</si>
  <si>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</si>
  <si>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</si>
  <si>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</si>
  <si>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</si>
  <si>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</si>
  <si>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</si>
  <si>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</si>
  <si>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</si>
  <si>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</si>
  <si>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</si>
  <si>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</si>
  <si>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</si>
  <si>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</si>
  <si>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</si>
  <si>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</si>
  <si>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</si>
  <si>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</si>
  <si>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</si>
  <si>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</si>
  <si>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</si>
  <si>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</si>
  <si>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</si>
  <si>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</si>
  <si>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</si>
  <si>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</si>
  <si>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</si>
  <si>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</si>
  <si>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</si>
  <si>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</si>
  <si>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</si>
  <si>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</si>
  <si>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</si>
  <si>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</si>
  <si>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</si>
  <si>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</si>
  <si>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</si>
  <si>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</si>
  <si>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</si>
  <si>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</si>
  <si>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</si>
  <si>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</si>
  <si>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</si>
  <si>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</si>
  <si>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</si>
  <si>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</si>
  <si>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</si>
  <si>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</si>
  <si>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</si>
  <si>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</si>
  <si>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</si>
  <si>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</si>
  <si>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</si>
  <si>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</si>
  <si>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</si>
  <si>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</si>
  <si>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</si>
  <si>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</si>
  <si>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</si>
  <si>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</si>
  <si>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</si>
  <si>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</si>
  <si>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</si>
  <si>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</si>
  <si>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</si>
  <si>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</si>
  <si>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</si>
  <si>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</si>
  <si>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</si>
  <si>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</si>
  <si>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</si>
  <si>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</si>
  <si>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</si>
  <si>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</si>
  <si>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</si>
  <si>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</si>
  <si>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</si>
  <si>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</si>
  <si>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</si>
  <si>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</si>
  <si>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</si>
  <si>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</si>
  <si>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</si>
  <si>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</si>
  <si>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</si>
  <si>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</si>
  <si>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</si>
  <si>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</si>
  <si>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</si>
  <si>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</si>
  <si>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</si>
  <si>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</si>
  <si>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</si>
  <si>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</si>
  <si>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</si>
  <si>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</si>
  <si>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</si>
  <si>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</si>
  <si>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</si>
  <si>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</si>
  <si>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</si>
  <si>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</si>
  <si>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</si>
  <si>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</si>
  <si>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</si>
  <si>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</si>
  <si>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</si>
  <si>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</si>
  <si>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</si>
  <si>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</si>
  <si>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</si>
  <si>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</si>
  <si>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</si>
  <si>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</si>
  <si>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</si>
  <si>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</si>
  <si>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</si>
  <si>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</si>
  <si>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</si>
  <si>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</si>
  <si>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</si>
  <si>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</si>
  <si>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</si>
  <si>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</si>
  <si>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</si>
  <si>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</si>
  <si>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</si>
  <si>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</si>
  <si>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</si>
  <si>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</si>
  <si>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</si>
  <si>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</si>
  <si>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</si>
  <si>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</si>
  <si>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</si>
  <si>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</si>
  <si>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</si>
  <si>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</si>
  <si>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</si>
  <si>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</si>
  <si>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</si>
  <si>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</si>
  <si>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</si>
  <si>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</si>
  <si>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</si>
  <si>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</si>
  <si>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</si>
  <si>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</si>
  <si>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</si>
  <si>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</si>
  <si>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</si>
  <si>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</si>
  <si>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</si>
  <si>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</si>
  <si>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</si>
  <si>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</si>
  <si>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</si>
  <si>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</si>
  <si>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</si>
  <si>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</si>
  <si>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</si>
  <si>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</si>
  <si>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</si>
  <si>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</si>
  <si>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</si>
  <si>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</si>
  <si>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</si>
  <si>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</si>
  <si>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</si>
  <si>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</si>
  <si>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</si>
  <si>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</si>
  <si>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</si>
  <si>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</si>
  <si>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</si>
  <si>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</si>
  <si>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</si>
  <si>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</si>
  <si>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</si>
  <si>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</si>
  <si>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</si>
  <si>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</si>
  <si>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</si>
  <si>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</si>
  <si>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</si>
  <si>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</si>
  <si>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</si>
  <si>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</si>
  <si>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</si>
  <si>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</si>
  <si>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</si>
  <si>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</si>
  <si>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</si>
  <si>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</si>
  <si>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</si>
  <si>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</si>
  <si>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</si>
  <si>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</si>
  <si>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</si>
  <si>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</si>
  <si>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</si>
  <si>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</si>
  <si>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</si>
  <si>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</si>
  <si>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</si>
  <si>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</si>
  <si>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</si>
  <si>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</si>
  <si>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</si>
  <si>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</si>
  <si>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</si>
  <si>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</si>
  <si>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</si>
  <si>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</si>
  <si>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</si>
  <si>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</si>
  <si>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</si>
  <si>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</si>
  <si>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</si>
  <si>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</si>
  <si>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</si>
  <si>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</si>
  <si>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</si>
  <si>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</si>
  <si>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</si>
  <si>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</si>
  <si>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</si>
  <si>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</si>
  <si>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</si>
  <si>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</si>
  <si>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</si>
  <si>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</si>
  <si>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</si>
  <si>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</si>
  <si>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</si>
  <si>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</si>
  <si>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</si>
  <si>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</si>
  <si>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</si>
  <si>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</si>
  <si>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</si>
  <si>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</si>
  <si>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</si>
  <si>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</si>
  <si>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</si>
  <si>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</si>
  <si>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</si>
  <si>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</si>
  <si>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</si>
  <si>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</si>
  <si>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</si>
  <si>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</si>
  <si>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</si>
  <si>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</si>
  <si>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</si>
  <si>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</si>
  <si>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</si>
  <si>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</si>
  <si>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</si>
  <si>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</si>
  <si>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</si>
  <si>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</si>
  <si>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</si>
  <si>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</si>
  <si>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</si>
  <si>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</si>
  <si>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</si>
  <si>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</si>
  <si>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</si>
  <si>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</si>
  <si>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</si>
  <si>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</si>
  <si>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</si>
  <si>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</si>
  <si>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</si>
  <si>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</si>
  <si>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</si>
  <si>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</si>
  <si>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</si>
  <si>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</si>
  <si>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</si>
  <si>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</si>
  <si>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</si>
  <si>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</si>
  <si>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</si>
  <si>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</si>
  <si>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</si>
  <si>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</si>
  <si>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</si>
  <si>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</si>
  <si>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</si>
  <si>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</si>
  <si>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</si>
  <si>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</si>
  <si>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</si>
  <si>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</si>
  <si>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</si>
  <si>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</si>
  <si>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</si>
  <si>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</si>
  <si>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</si>
  <si>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</si>
  <si>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</si>
  <si>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</si>
  <si>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</si>
  <si>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</si>
  <si>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</si>
  <si>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</si>
  <si>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</si>
  <si>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</si>
  <si>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</si>
  <si>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</si>
  <si>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</si>
  <si>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</si>
  <si>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</si>
  <si>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</si>
  <si>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</si>
  <si>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</si>
  <si>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</si>
  <si>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</si>
  <si>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</si>
  <si>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</si>
  <si>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</si>
  <si>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</si>
  <si>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</si>
  <si>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</si>
  <si>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</si>
  <si>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</si>
  <si>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</si>
  <si>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</si>
  <si>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</si>
  <si>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</si>
  <si>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</si>
  <si>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</si>
  <si>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</si>
  <si>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</si>
  <si>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</si>
  <si>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</si>
  <si>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</si>
  <si>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</si>
  <si>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</si>
  <si>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</si>
  <si>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</si>
  <si>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</si>
  <si>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</si>
  <si>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</si>
  <si>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</si>
  <si>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</si>
  <si>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</si>
  <si>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</si>
  <si>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</si>
  <si>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</si>
  <si>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</si>
  <si>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</si>
  <si>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</si>
  <si>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</si>
  <si>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</si>
  <si>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</si>
  <si>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</si>
  <si>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</si>
  <si>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</si>
  <si>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</si>
  <si>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</si>
  <si>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</si>
  <si>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</si>
  <si>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</si>
  <si>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</si>
  <si>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</si>
  <si>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</si>
  <si>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</si>
  <si>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</si>
  <si>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</si>
  <si>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</si>
  <si>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</si>
  <si>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</si>
  <si>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</si>
  <si>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</si>
  <si>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</si>
  <si>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</si>
  <si>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</si>
  <si>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</si>
  <si>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</si>
  <si>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</si>
  <si>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</si>
  <si>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</si>
  <si>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</si>
  <si>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</si>
  <si>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</si>
  <si>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</si>
  <si>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</si>
  <si>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</si>
  <si>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</si>
  <si>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</si>
  <si>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</si>
  <si>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</si>
  <si>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</si>
  <si>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</si>
  <si>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</si>
  <si>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</si>
  <si>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</si>
  <si>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</si>
  <si>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</si>
  <si>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</si>
  <si>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</si>
  <si>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</si>
  <si>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</si>
  <si>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</si>
  <si>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</si>
  <si>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</si>
  <si>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</si>
  <si>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</si>
  <si>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</si>
  <si>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</si>
  <si>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</si>
  <si>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</si>
  <si>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</si>
  <si>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</si>
  <si>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</si>
  <si>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</si>
  <si>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</si>
  <si>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</si>
  <si>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</si>
  <si>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</si>
  <si>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</si>
  <si>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</si>
  <si>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</si>
  <si>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</si>
  <si>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</si>
  <si>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</si>
  <si>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</si>
  <si>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</si>
  <si>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</si>
  <si>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</si>
  <si>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</si>
  <si>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</si>
  <si>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</si>
  <si>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</si>
  <si>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</si>
  <si>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</si>
  <si>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</si>
  <si>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</si>
  <si>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</si>
  <si>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</si>
  <si>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</si>
  <si>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</si>
  <si>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</si>
  <si>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</si>
  <si>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</si>
  <si>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</si>
  <si>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</si>
  <si>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</si>
  <si>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</si>
  <si>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</si>
  <si>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</si>
  <si>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</si>
  <si>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</si>
  <si>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</si>
  <si>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</si>
  <si>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</si>
  <si>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</si>
  <si>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</si>
  <si>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</si>
  <si>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</si>
  <si>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</si>
  <si>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</si>
  <si>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</si>
  <si>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</si>
  <si>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</si>
  <si>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</si>
  <si>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</si>
  <si>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</si>
  <si>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</si>
  <si>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</si>
  <si>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</si>
  <si>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</si>
  <si>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</si>
  <si>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</si>
  <si>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</si>
  <si>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</si>
  <si>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</si>
  <si>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</si>
  <si>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</si>
  <si>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</si>
  <si>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</si>
  <si>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</si>
  <si>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</si>
  <si>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</si>
  <si>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</si>
  <si>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</si>
  <si>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</si>
  <si>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</si>
  <si>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</si>
  <si>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</si>
  <si>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</si>
  <si>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</si>
  <si>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</si>
  <si>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</si>
  <si>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</si>
  <si>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</si>
  <si>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</si>
  <si>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</si>
  <si>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</si>
  <si>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</si>
  <si>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</si>
  <si>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</si>
  <si>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</si>
  <si>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</si>
  <si>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</si>
  <si>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</si>
  <si>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</si>
  <si>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</si>
  <si>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</si>
  <si>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</si>
  <si>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</si>
  <si>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</si>
  <si>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</si>
  <si>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</si>
  <si>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</si>
  <si>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</si>
  <si>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</si>
  <si>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</si>
  <si>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</si>
  <si>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</si>
  <si>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</si>
  <si>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</si>
  <si>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</si>
  <si>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</si>
  <si>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</si>
  <si>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</si>
  <si>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</si>
  <si>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</si>
  <si>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</si>
  <si>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</si>
  <si>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</si>
  <si>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</si>
  <si>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</si>
  <si>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</si>
  <si>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</si>
  <si>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</si>
  <si>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</si>
  <si>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</si>
  <si>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</si>
  <si>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</si>
  <si>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</si>
  <si>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</si>
  <si>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</si>
  <si>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</si>
  <si>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</si>
  <si>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</si>
  <si>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</si>
  <si>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</si>
  <si>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</si>
  <si>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</si>
  <si>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</si>
  <si>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</si>
  <si>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</si>
  <si>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</si>
  <si>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</si>
  <si>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</si>
  <si>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</si>
  <si>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</si>
  <si>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</si>
  <si>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</si>
  <si>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</si>
  <si>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</si>
  <si>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</si>
  <si>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</si>
  <si>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</si>
  <si>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</si>
  <si>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</si>
  <si>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</si>
  <si>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</si>
  <si>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</si>
  <si>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</si>
  <si>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</si>
  <si>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</si>
  <si>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</si>
  <si>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</si>
  <si>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</si>
  <si>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</si>
  <si>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</si>
  <si>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</si>
  <si>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</si>
  <si>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</si>
  <si>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</si>
  <si>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</si>
  <si>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</si>
  <si>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</si>
  <si>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</si>
  <si>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</si>
  <si>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</si>
  <si>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</si>
  <si>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</si>
  <si>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</si>
  <si>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</si>
  <si>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</si>
  <si>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</si>
  <si>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</si>
  <si>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</si>
  <si>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</si>
  <si>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</si>
  <si>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</si>
  <si>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</si>
  <si>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</si>
  <si>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</si>
  <si>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</si>
  <si>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</si>
  <si>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</si>
  <si>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</si>
  <si>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</si>
  <si>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</si>
  <si>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</si>
  <si>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</si>
  <si>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</si>
  <si>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</si>
  <si>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</si>
  <si>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</si>
  <si>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</si>
  <si>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</si>
  <si>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</si>
  <si>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</si>
  <si>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</si>
  <si>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</si>
  <si>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</si>
  <si>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</si>
  <si>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</si>
  <si>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</si>
  <si>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</si>
  <si>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</si>
  <si>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</si>
  <si>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</si>
  <si>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</si>
  <si>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</si>
  <si>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</si>
  <si>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</si>
  <si>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</si>
  <si>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</si>
  <si>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</si>
  <si>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</si>
  <si>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</si>
  <si>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</si>
  <si>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</si>
  <si>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</si>
  <si>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</si>
  <si>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</si>
  <si>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</si>
  <si>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</si>
  <si>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</si>
  <si>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</si>
  <si>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</si>
  <si>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</si>
  <si>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</si>
  <si>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</si>
  <si>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</si>
  <si>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</si>
  <si>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</si>
  <si>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</si>
  <si>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</si>
  <si>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</si>
  <si>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</si>
  <si>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</si>
  <si>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</si>
  <si>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</si>
  <si>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</si>
  <si>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</si>
  <si>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</si>
  <si>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</si>
  <si>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</si>
  <si>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</si>
  <si>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</si>
  <si>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</si>
  <si>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</si>
  <si>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</si>
  <si>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</si>
  <si>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</si>
  <si>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</si>
  <si>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</si>
  <si>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</si>
  <si>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</si>
  <si>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</si>
  <si>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</si>
  <si>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</si>
  <si>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</si>
  <si>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</si>
  <si>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</si>
  <si>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</si>
  <si>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</si>
  <si>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</si>
  <si>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</si>
  <si>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</si>
  <si>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</si>
  <si>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</si>
  <si>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</si>
  <si>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</si>
  <si>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</si>
  <si>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</si>
  <si>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</si>
  <si>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</si>
  <si>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</si>
  <si>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</si>
  <si>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</si>
  <si>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</si>
  <si>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</si>
  <si>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</si>
  <si>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</si>
  <si>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</si>
  <si>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</si>
  <si>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</si>
  <si>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</si>
  <si>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</si>
  <si>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</si>
  <si>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</si>
  <si>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</si>
  <si>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</si>
  <si>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</si>
  <si>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</si>
  <si>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</si>
  <si>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</si>
  <si>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</si>
  <si>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</si>
  <si>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</si>
  <si>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</si>
  <si>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</si>
  <si>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</si>
  <si>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</si>
  <si>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</si>
  <si>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</si>
  <si>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</si>
  <si>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</si>
  <si>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</si>
  <si>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</si>
  <si>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</si>
  <si>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</si>
  <si>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</si>
  <si>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</si>
  <si>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</si>
  <si>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</si>
  <si>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</si>
  <si>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</si>
  <si>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</si>
  <si>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</si>
  <si>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</si>
  <si>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</si>
  <si>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</si>
  <si>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</si>
  <si>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</si>
  <si>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</si>
  <si>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</si>
  <si>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</si>
  <si>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</si>
  <si>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</si>
  <si>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</si>
  <si>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</si>
  <si>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</si>
  <si>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</si>
  <si>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</si>
  <si>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</si>
  <si>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</si>
  <si>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</si>
  <si>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</si>
  <si>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</si>
  <si>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</si>
  <si>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</si>
  <si>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</si>
  <si>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</si>
  <si>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</si>
  <si>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</si>
  <si>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</si>
  <si>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</si>
  <si>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</si>
  <si>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</si>
  <si>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</si>
  <si>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</si>
  <si>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</si>
  <si>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</si>
  <si>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</si>
  <si>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</si>
  <si>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</si>
  <si>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</si>
  <si>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</si>
  <si>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</si>
  <si>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</si>
  <si>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</si>
  <si>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</si>
  <si>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</si>
  <si>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</si>
  <si>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</si>
  <si>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</si>
  <si>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</si>
  <si>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</si>
  <si>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</si>
  <si>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</si>
  <si>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</si>
  <si>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</si>
  <si>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</si>
  <si>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</si>
  <si>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</si>
  <si>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</si>
  <si>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</si>
  <si>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</si>
  <si>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</si>
  <si>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</si>
  <si>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</si>
  <si>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</si>
  <si>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</si>
  <si>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</si>
  <si>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</si>
  <si>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</si>
  <si>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</si>
  <si>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</si>
  <si>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</si>
  <si>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</si>
  <si>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</si>
  <si>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</si>
  <si>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</si>
  <si>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</si>
  <si>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</si>
  <si>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</si>
  <si>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</si>
  <si>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</si>
  <si>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</si>
  <si>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</si>
  <si>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</si>
  <si>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</si>
  <si>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</si>
  <si>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</si>
  <si>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</si>
  <si>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</si>
  <si>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</si>
  <si>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</si>
  <si>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</si>
  <si>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</si>
  <si>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</si>
  <si>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</si>
  <si>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</si>
  <si>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</si>
  <si>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</si>
  <si>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</si>
  <si>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</si>
  <si>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</si>
  <si>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</si>
  <si>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</si>
  <si>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</si>
  <si>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</si>
  <si>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</si>
  <si>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</si>
  <si>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</si>
  <si>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</si>
  <si>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</si>
  <si>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</si>
  <si>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</si>
  <si>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</si>
  <si>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</si>
  <si>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</si>
  <si>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</si>
  <si>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</si>
  <si>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</si>
  <si>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</si>
  <si>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</si>
  <si>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</si>
  <si>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</si>
  <si>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</si>
  <si>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</si>
  <si>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</si>
  <si>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</si>
  <si>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</si>
  <si>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</si>
  <si>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</si>
  <si>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</si>
  <si>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</si>
  <si>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</si>
  <si>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</si>
  <si>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</si>
  <si>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</si>
  <si>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</si>
  <si>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</si>
  <si>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</si>
  <si>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</si>
  <si>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</si>
  <si>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</si>
  <si>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</si>
  <si>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</si>
  <si>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</si>
  <si>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</si>
  <si>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</si>
  <si>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</si>
  <si>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</si>
  <si>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</si>
  <si>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</si>
  <si>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</si>
  <si>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</si>
  <si>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</si>
  <si>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</si>
  <si>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</si>
  <si>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</si>
  <si>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</si>
  <si>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</si>
  <si>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</si>
  <si>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</si>
  <si>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</si>
  <si>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</si>
  <si>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</si>
  <si>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</si>
  <si>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</si>
  <si>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</si>
  <si>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</si>
  <si>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</si>
  <si>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</si>
  <si>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</si>
  <si>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</si>
  <si>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</si>
  <si>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</si>
  <si>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</si>
  <si>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</si>
  <si>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</si>
  <si>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</si>
  <si>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</si>
  <si>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</si>
  <si>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</si>
  <si>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</si>
  <si>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</si>
  <si>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</si>
  <si>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</si>
  <si>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</si>
  <si>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</si>
  <si>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</si>
  <si>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</si>
  <si>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</si>
  <si>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</si>
  <si>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</si>
  <si>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</si>
  <si>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</si>
  <si>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</si>
  <si>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</si>
  <si>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</si>
  <si>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</si>
  <si>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</si>
  <si>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</si>
  <si>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</si>
  <si>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</si>
  <si>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</si>
  <si>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</si>
  <si>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</si>
  <si>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</si>
  <si>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</si>
  <si>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</si>
  <si>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</si>
  <si>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</si>
  <si>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</si>
  <si>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</si>
  <si>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</si>
  <si>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</si>
  <si>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</si>
  <si>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</si>
  <si>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</si>
  <si>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</si>
  <si>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</si>
  <si>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</si>
  <si>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</si>
  <si>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</si>
  <si>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</si>
  <si>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</si>
  <si>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</si>
  <si>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</si>
  <si>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</si>
  <si>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</si>
  <si>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</si>
  <si>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</si>
  <si>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</si>
  <si>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</si>
  <si>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</si>
  <si>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</si>
  <si>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</si>
  <si>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</si>
  <si>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</si>
  <si>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</si>
  <si>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</si>
  <si>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</si>
  <si>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</si>
  <si>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</si>
  <si>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</si>
  <si>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</si>
  <si>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</si>
  <si>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</si>
  <si>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</si>
  <si>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</si>
  <si>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</si>
  <si>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</si>
  <si>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</si>
  <si>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</si>
  <si>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</si>
  <si>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</si>
  <si>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</si>
  <si>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</si>
  <si>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</si>
  <si>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</si>
  <si>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</si>
  <si>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</si>
  <si>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</si>
  <si>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</si>
  <si>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</si>
  <si>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</si>
  <si>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</si>
  <si>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</si>
  <si>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</si>
  <si>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</si>
  <si>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</si>
  <si>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</si>
  <si>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</si>
  <si>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</si>
  <si>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</si>
  <si>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</si>
  <si>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</si>
  <si>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</si>
  <si>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</si>
  <si>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</si>
  <si>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</si>
  <si>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</si>
  <si>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</si>
  <si>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</si>
  <si>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</si>
  <si>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</si>
  <si>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</si>
  <si>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</si>
  <si>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</si>
  <si>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</si>
  <si>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</si>
  <si>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</si>
  <si>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</si>
  <si>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</si>
  <si>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</si>
  <si>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</si>
  <si>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</si>
  <si>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</si>
  <si>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</si>
  <si>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</si>
  <si>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</si>
  <si>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</si>
  <si>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</si>
  <si>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</si>
  <si>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</si>
  <si>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</si>
  <si>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</si>
  <si>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</si>
  <si>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</si>
  <si>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</si>
  <si>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</si>
  <si>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</si>
  <si>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</si>
  <si>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</si>
  <si>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</si>
  <si>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</si>
  <si>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</si>
  <si>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</si>
  <si>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</si>
  <si>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</si>
  <si>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</si>
  <si>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</si>
  <si>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</si>
  <si>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</si>
  <si>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</si>
  <si>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</si>
  <si>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</si>
  <si>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</si>
  <si>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</si>
  <si>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</si>
  <si>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</si>
  <si>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</si>
  <si>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</si>
  <si>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</si>
  <si>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</si>
  <si>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</si>
  <si>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</si>
  <si>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</si>
  <si>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</si>
  <si>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</si>
  <si>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</si>
  <si>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</si>
  <si>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</si>
  <si>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</si>
  <si>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</si>
  <si>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</si>
  <si>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</si>
  <si>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</si>
  <si>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</si>
  <si>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</si>
  <si>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</si>
  <si>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</si>
  <si>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</si>
  <si>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</si>
  <si>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</si>
  <si>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</si>
  <si>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</si>
  <si>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</si>
  <si>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</si>
  <si>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</si>
  <si>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</si>
  <si>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</si>
  <si>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</si>
  <si>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</si>
  <si>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</si>
  <si>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</si>
  <si>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</si>
  <si>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</si>
  <si>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</si>
  <si>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</si>
  <si>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</si>
  <si>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</si>
  <si>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</si>
  <si>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</si>
  <si>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</si>
  <si>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</si>
  <si>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</si>
  <si>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</si>
  <si>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</si>
  <si>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</si>
  <si>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</si>
  <si>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</si>
  <si>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</si>
  <si>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</si>
  <si>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</si>
  <si>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</si>
  <si>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</si>
  <si>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</si>
  <si>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</si>
  <si>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</si>
  <si>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</si>
  <si>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</si>
  <si>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</si>
  <si>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</si>
  <si>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</si>
  <si>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</si>
  <si>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</si>
  <si>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</si>
  <si>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</si>
  <si>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</si>
  <si>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</si>
  <si>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</si>
  <si>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</si>
  <si>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</si>
  <si>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</si>
  <si>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</si>
  <si>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</si>
  <si>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</si>
  <si>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</si>
  <si>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</si>
  <si>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</si>
  <si>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</si>
  <si>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</si>
  <si>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</si>
  <si>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</si>
  <si>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</si>
  <si>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</si>
  <si>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</si>
  <si>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</si>
  <si>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</si>
  <si>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</si>
  <si>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</si>
  <si>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</si>
  <si>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</si>
  <si>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</si>
  <si>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</si>
  <si>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</si>
  <si>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</si>
  <si>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</si>
  <si>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</si>
  <si>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</si>
  <si>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</si>
  <si>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</si>
  <si>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</si>
  <si>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</si>
  <si>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</si>
  <si>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</si>
  <si>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</si>
  <si>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</si>
  <si>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</si>
  <si>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</si>
  <si>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</si>
  <si>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</si>
  <si>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</si>
  <si>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</si>
  <si>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</si>
  <si>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</si>
  <si>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</si>
  <si>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</si>
  <si>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</si>
  <si>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</si>
  <si>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</si>
  <si>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</si>
  <si>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</si>
  <si>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</si>
  <si>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</si>
  <si>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</si>
  <si>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</si>
  <si>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</si>
  <si>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</si>
  <si>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</si>
  <si>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</si>
  <si>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</si>
  <si>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</si>
  <si>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</si>
  <si>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</si>
  <si>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</si>
  <si>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</si>
  <si>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</si>
  <si>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</si>
  <si>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</si>
  <si>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</si>
  <si>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</si>
  <si>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</si>
  <si>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</si>
  <si>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</si>
  <si>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</si>
  <si>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</si>
  <si>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</si>
  <si>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</si>
  <si>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</si>
  <si>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</si>
  <si>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</si>
  <si>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</si>
  <si>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</si>
  <si>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</si>
  <si>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</si>
  <si>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</si>
  <si>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</si>
  <si>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</si>
  <si>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</si>
  <si>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</si>
  <si>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</si>
  <si>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</si>
  <si>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</si>
  <si>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</si>
  <si>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</si>
  <si>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</si>
  <si>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</si>
  <si>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</si>
  <si>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</si>
  <si>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</si>
  <si>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</si>
  <si>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</si>
  <si>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</si>
  <si>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</si>
  <si>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</si>
  <si>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</si>
  <si>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</si>
  <si>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</si>
  <si>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</si>
  <si>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</si>
  <si>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</si>
  <si>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</si>
  <si>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</si>
  <si>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</si>
  <si>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</si>
  <si>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</si>
  <si>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</si>
  <si>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</si>
  <si>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</si>
  <si>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</si>
  <si>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</si>
  <si>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</si>
  <si>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</si>
  <si>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</si>
  <si>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</si>
  <si>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</si>
  <si>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</si>
  <si>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</si>
  <si>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</si>
  <si>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</si>
  <si>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</si>
  <si>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</si>
  <si>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</si>
  <si>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</si>
  <si>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</si>
  <si>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</si>
  <si>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</si>
  <si>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</si>
  <si>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</si>
  <si>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</si>
  <si>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</si>
  <si>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</si>
  <si>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</si>
  <si>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</si>
  <si>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</si>
  <si>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</si>
  <si>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</si>
  <si>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</si>
  <si>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</si>
  <si>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</si>
  <si>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</si>
  <si>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</si>
  <si>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</si>
  <si>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</si>
  <si>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</si>
  <si>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</si>
  <si>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</si>
  <si>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</si>
  <si>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</si>
  <si>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</si>
  <si>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</si>
  <si>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</si>
  <si>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</si>
  <si>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</si>
  <si>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</si>
  <si>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</si>
  <si>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</si>
  <si>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</si>
  <si>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</si>
  <si>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</si>
  <si>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</si>
  <si>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</si>
  <si>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</si>
  <si>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</si>
  <si>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</si>
  <si>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</si>
  <si>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</si>
  <si>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</si>
  <si>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</si>
  <si>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</si>
  <si>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</si>
  <si>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</si>
  <si>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</si>
  <si>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</si>
  <si>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</si>
  <si>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</si>
  <si>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</si>
  <si>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</si>
  <si>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</si>
  <si>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</si>
  <si>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</si>
  <si>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</si>
  <si>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</si>
  <si>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</si>
  <si>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</si>
  <si>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</si>
  <si>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</si>
  <si>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</si>
  <si>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</si>
  <si>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</si>
  <si>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</si>
  <si>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</si>
  <si>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</si>
  <si>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</si>
  <si>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</si>
  <si>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</si>
  <si>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</si>
  <si>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</si>
  <si>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</si>
  <si>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</si>
  <si>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</si>
  <si>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</si>
  <si>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</si>
  <si>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</si>
  <si>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</si>
  <si>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</si>
  <si>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</si>
  <si>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</si>
  <si>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</si>
  <si>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</si>
  <si>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</si>
  <si>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</si>
  <si>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</si>
  <si>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</si>
  <si>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</si>
  <si>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</si>
  <si>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</si>
  <si>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</si>
  <si>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</si>
  <si>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</si>
  <si>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</si>
  <si>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</si>
  <si>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</si>
  <si>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</si>
  <si>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</si>
  <si>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</si>
  <si>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</si>
  <si>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</si>
  <si>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</si>
  <si>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</si>
  <si>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</si>
  <si>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</si>
  <si>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</si>
  <si>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</si>
  <si>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</si>
  <si>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</si>
  <si>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</si>
  <si>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</si>
  <si>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</si>
  <si>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</si>
  <si>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</si>
  <si>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</si>
  <si>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</si>
  <si>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</si>
  <si>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</si>
  <si>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</si>
  <si>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</si>
  <si>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</si>
  <si>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</si>
  <si>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</si>
  <si>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</si>
  <si>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</si>
  <si>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</si>
  <si>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</si>
  <si>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</si>
  <si>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</si>
  <si>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</si>
  <si>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</si>
  <si>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</si>
  <si>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</si>
  <si>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</si>
  <si>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</si>
  <si>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</si>
  <si>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</si>
  <si>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</si>
  <si>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</si>
  <si>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</si>
  <si>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</si>
  <si>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</si>
  <si>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</si>
  <si>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</si>
  <si>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</si>
  <si>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</si>
  <si>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</si>
  <si>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</si>
  <si>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</si>
  <si>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</si>
  <si>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</si>
  <si>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</si>
  <si>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</si>
  <si>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</si>
  <si>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</si>
  <si>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</si>
  <si>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</si>
  <si>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</si>
  <si>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</si>
  <si>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</si>
  <si>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</si>
  <si>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</si>
  <si>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</si>
  <si>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</si>
  <si>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</si>
  <si>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</si>
  <si>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</si>
  <si>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</si>
  <si>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</si>
  <si>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</si>
  <si>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</si>
  <si>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</si>
  <si>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</si>
  <si>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</si>
  <si>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</si>
  <si>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</si>
  <si>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</si>
  <si>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</si>
  <si>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</si>
  <si>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</si>
  <si>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</si>
  <si>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</si>
  <si>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</si>
  <si>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</si>
  <si>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</si>
  <si>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</si>
  <si>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</si>
  <si>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</si>
  <si>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</si>
  <si>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</si>
  <si>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</si>
  <si>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</si>
  <si>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</si>
  <si>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</si>
  <si>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</si>
  <si>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</si>
  <si>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</si>
  <si>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</si>
  <si>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</si>
  <si>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</si>
  <si>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</si>
  <si>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</si>
  <si>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</si>
  <si>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</si>
  <si>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</si>
  <si>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</si>
  <si>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</si>
  <si>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</si>
  <si>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</si>
  <si>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</si>
  <si>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</si>
  <si>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</si>
  <si>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</si>
  <si>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</si>
  <si>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</si>
  <si>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</si>
  <si>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</si>
  <si>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</si>
  <si>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</si>
  <si>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</si>
  <si>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</si>
  <si>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</si>
  <si>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</si>
  <si>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</si>
  <si>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</si>
  <si>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</si>
  <si>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</si>
  <si>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</si>
  <si>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</si>
  <si>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</si>
  <si>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</si>
  <si>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</si>
  <si>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</si>
  <si>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</si>
  <si>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</si>
  <si>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</si>
  <si>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</si>
  <si>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</si>
  <si>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</si>
  <si>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</si>
  <si>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</si>
  <si>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</si>
  <si>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</si>
  <si>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</si>
  <si>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</si>
  <si>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</si>
  <si>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</si>
  <si>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</si>
  <si>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</si>
  <si>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</si>
  <si>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</si>
  <si>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</si>
  <si>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</si>
  <si>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</si>
  <si>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</si>
  <si>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</si>
  <si>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</si>
  <si>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</si>
  <si>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</si>
  <si>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</si>
  <si>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</si>
  <si>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</si>
  <si>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</si>
  <si>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</si>
  <si>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</si>
  <si>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</si>
  <si>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</si>
  <si>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</si>
  <si>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</si>
  <si>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</si>
  <si>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</si>
  <si>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</si>
  <si>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</si>
  <si>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</si>
  <si>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</si>
  <si>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</si>
  <si>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</si>
  <si>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</si>
  <si>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</si>
  <si>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</si>
  <si>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</si>
  <si>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</si>
  <si>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</si>
  <si>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</si>
  <si>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</si>
  <si>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</si>
  <si>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</si>
  <si>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</si>
  <si>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</si>
  <si>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</si>
  <si>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</si>
  <si>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</si>
  <si>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</si>
  <si>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</si>
  <si>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</si>
  <si>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</si>
  <si>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</si>
  <si>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</si>
  <si>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</si>
  <si>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</si>
  <si>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</si>
  <si>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</si>
  <si>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</si>
  <si>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</si>
  <si>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</si>
  <si>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</si>
  <si>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</si>
  <si>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</si>
  <si>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</si>
  <si>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</si>
  <si>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</si>
  <si>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</si>
  <si>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</si>
  <si>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</si>
  <si>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</si>
  <si>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</si>
  <si>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</si>
  <si>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</si>
  <si>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</si>
  <si>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</si>
  <si>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</si>
  <si>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</si>
  <si>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</si>
  <si>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</si>
  <si>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</si>
  <si>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</si>
  <si>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</si>
  <si>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</si>
  <si>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</si>
  <si>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</si>
  <si>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</si>
  <si>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</si>
  <si>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</si>
  <si>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</si>
  <si>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</si>
  <si>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</si>
  <si>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</si>
  <si>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</si>
  <si>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</si>
  <si>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</si>
  <si>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</si>
  <si>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</si>
  <si>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</si>
  <si>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</si>
  <si>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</si>
  <si>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</si>
  <si>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</si>
  <si>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</si>
  <si>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</si>
  <si>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</si>
  <si>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</si>
  <si>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</si>
  <si>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</si>
  <si>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</si>
  <si>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</si>
  <si>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</si>
  <si>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</si>
  <si>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</si>
  <si>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</si>
  <si>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</si>
  <si>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</si>
  <si>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</si>
  <si>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</si>
  <si>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</si>
  <si>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</si>
  <si>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</si>
  <si>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</si>
  <si>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</si>
  <si>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</si>
  <si>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</si>
  <si>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</si>
  <si>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</si>
  <si>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</si>
  <si>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</si>
  <si>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</si>
  <si>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</si>
  <si>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</si>
  <si>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</si>
  <si>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</si>
  <si>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</si>
  <si>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</si>
  <si>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</si>
  <si>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</si>
  <si>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</si>
  <si>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</si>
  <si>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</si>
  <si>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</si>
  <si>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</si>
  <si>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</si>
  <si>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</si>
  <si>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</si>
  <si>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</si>
  <si>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</si>
  <si>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</si>
  <si>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</si>
  <si>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</si>
  <si>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</si>
  <si>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</si>
  <si>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</si>
  <si>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</si>
  <si>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</si>
  <si>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</si>
  <si>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</si>
  <si>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</si>
  <si>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</si>
  <si>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</si>
  <si>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</si>
  <si>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</si>
  <si>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</si>
  <si>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</si>
  <si>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</si>
  <si>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</si>
  <si>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</si>
  <si>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</si>
  <si>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</si>
  <si>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</si>
  <si>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</si>
  <si>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</si>
  <si>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</si>
  <si>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</si>
  <si>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</si>
  <si>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</si>
  <si>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</si>
  <si>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</si>
  <si>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</si>
  <si>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</si>
  <si>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</si>
  <si>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</si>
  <si>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</si>
  <si>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</si>
  <si>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</si>
  <si>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</si>
  <si>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</si>
  <si>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</si>
  <si>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</si>
  <si>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</si>
  <si>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</si>
  <si>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</si>
  <si>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</si>
  <si>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</si>
  <si>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</si>
  <si>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</si>
  <si>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</si>
  <si>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</si>
  <si>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</si>
  <si>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</si>
  <si>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</si>
  <si>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</si>
  <si>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</si>
  <si>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</si>
  <si>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</si>
  <si>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</si>
  <si>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</si>
  <si>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</si>
  <si>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</si>
  <si>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</si>
  <si>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</si>
  <si>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</si>
  <si>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</si>
  <si>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</si>
  <si>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</si>
  <si>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</si>
  <si>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</si>
  <si>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</si>
  <si>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</si>
  <si>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</si>
  <si>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</si>
  <si>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</si>
  <si>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</si>
  <si>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</si>
  <si>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</si>
  <si>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</si>
  <si>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</si>
  <si>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</si>
  <si>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</si>
  <si>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</si>
  <si>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</si>
  <si>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</si>
  <si>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</si>
  <si>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</si>
  <si>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</si>
  <si>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</si>
  <si>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</si>
  <si>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</si>
  <si>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</si>
  <si>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</si>
  <si>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</si>
  <si>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</si>
  <si>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</si>
  <si>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</si>
  <si>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</si>
  <si>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</si>
  <si>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</si>
  <si>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</si>
  <si>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</si>
  <si>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</si>
  <si>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</si>
  <si>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</si>
  <si>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</si>
  <si>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</si>
  <si>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</si>
  <si>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</si>
  <si>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</si>
  <si>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</si>
  <si>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</si>
  <si>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</si>
  <si>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</si>
  <si>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</si>
  <si>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</si>
  <si>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</si>
  <si>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</si>
  <si>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</si>
  <si>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</si>
  <si>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</si>
  <si>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</si>
  <si>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</si>
  <si>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</si>
  <si>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</si>
  <si>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</si>
  <si>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</si>
  <si>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</si>
  <si>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</si>
  <si>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</si>
  <si>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</si>
  <si>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</si>
  <si>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</si>
  <si>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</si>
  <si>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</si>
  <si>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</si>
  <si>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</si>
  <si>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</si>
  <si>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</si>
  <si>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</si>
  <si>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</si>
  <si>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</si>
  <si>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</si>
  <si>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</si>
  <si>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</si>
  <si>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</si>
  <si>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</si>
  <si>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</si>
  <si>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</si>
  <si>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</si>
  <si>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</si>
  <si>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</si>
  <si>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</si>
  <si>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</si>
  <si>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</si>
  <si>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</si>
  <si>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</si>
  <si>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</si>
  <si>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</si>
  <si>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</si>
  <si>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</si>
  <si>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</si>
  <si>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</si>
  <si>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</si>
  <si>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</si>
  <si>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</si>
  <si>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</si>
  <si>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</si>
  <si>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</si>
  <si>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</si>
  <si>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</si>
  <si>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</si>
  <si>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</si>
  <si>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</si>
  <si>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</si>
  <si>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</si>
  <si>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</si>
  <si>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</si>
  <si>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</si>
  <si>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</si>
  <si>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</si>
  <si>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</si>
  <si>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</si>
  <si>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</si>
  <si>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</si>
  <si>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</si>
  <si>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</si>
  <si>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</si>
  <si>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</si>
  <si>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</si>
  <si>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</si>
  <si>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</si>
  <si>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</si>
  <si>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</si>
  <si>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</si>
  <si>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</si>
  <si>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</si>
  <si>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</si>
  <si>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</si>
  <si>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</si>
  <si>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</si>
  <si>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</si>
  <si>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</si>
  <si>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</si>
  <si>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</si>
  <si>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</si>
  <si>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</si>
  <si>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</si>
  <si>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</si>
  <si>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</si>
  <si>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</si>
  <si>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</si>
  <si>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</si>
  <si>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</si>
  <si>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</si>
  <si>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</si>
  <si>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</si>
  <si>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</si>
  <si>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</si>
  <si>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</si>
  <si>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</si>
  <si>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</si>
  <si>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</si>
  <si>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</si>
  <si>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</si>
  <si>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</si>
  <si>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</si>
  <si>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</si>
  <si>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</si>
  <si>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</si>
  <si>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</si>
  <si>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</si>
  <si>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</si>
  <si>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</si>
  <si>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</si>
  <si>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</si>
  <si>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</si>
  <si>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</si>
  <si>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</si>
  <si>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</si>
  <si>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</si>
  <si>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</si>
  <si>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</si>
  <si>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</si>
  <si>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</si>
  <si>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</si>
  <si>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</si>
  <si>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</si>
  <si>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</si>
  <si>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</si>
  <si>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</si>
  <si>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</si>
  <si>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</si>
  <si>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</si>
  <si>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</si>
  <si>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</si>
  <si>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</si>
  <si>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</si>
  <si>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</si>
  <si>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</si>
  <si>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</si>
  <si>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</si>
  <si>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</si>
  <si>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</si>
  <si>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</si>
  <si>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</si>
  <si>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</si>
  <si>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</si>
  <si>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</si>
  <si>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</si>
  <si>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</si>
  <si>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</si>
  <si>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</si>
  <si>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</si>
  <si>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</si>
  <si>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</si>
  <si>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</si>
  <si>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</si>
  <si>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</si>
  <si>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</si>
  <si>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</si>
  <si>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</si>
  <si>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</si>
  <si>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</si>
  <si>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</si>
  <si>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</si>
  <si>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</si>
  <si>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</si>
  <si>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</si>
  <si>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</si>
  <si>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</si>
  <si>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</si>
  <si>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</si>
  <si>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</si>
  <si>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</si>
  <si>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</si>
  <si>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</si>
  <si>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</si>
  <si>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</si>
  <si>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</si>
  <si>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</si>
  <si>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</si>
  <si>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</si>
  <si>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</si>
  <si>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</si>
  <si>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</si>
  <si>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</si>
  <si>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</si>
  <si>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</si>
  <si>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</si>
  <si>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</si>
  <si>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</si>
  <si>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</si>
  <si>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</si>
  <si>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</si>
  <si>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</si>
  <si>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</si>
  <si>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</si>
  <si>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</si>
  <si>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</si>
  <si>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</si>
  <si>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</si>
  <si>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</si>
  <si>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</si>
  <si>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</si>
  <si>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</si>
  <si>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</si>
  <si>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</si>
  <si>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</si>
  <si>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</si>
  <si>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</si>
  <si>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</si>
  <si>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</si>
  <si>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</si>
  <si>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</si>
  <si>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</si>
  <si>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</si>
  <si>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</si>
  <si>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</si>
  <si>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</si>
  <si>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</si>
  <si>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</si>
  <si>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</si>
  <si>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</si>
  <si>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</si>
  <si>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</si>
  <si>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</si>
  <si>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</si>
  <si>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</si>
  <si>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</si>
  <si>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</si>
  <si>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</si>
  <si>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</si>
  <si>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</si>
  <si>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</si>
  <si>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</si>
  <si>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</si>
  <si>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</si>
  <si>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</si>
  <si>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</si>
  <si>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</si>
  <si>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</si>
  <si>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</si>
  <si>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</si>
  <si>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</si>
  <si>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</si>
  <si>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</si>
  <si>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</si>
  <si>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</si>
  <si>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</si>
  <si>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</si>
  <si>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</si>
  <si>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</si>
  <si>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</si>
  <si>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</si>
  <si>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</si>
  <si>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</si>
  <si>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</si>
  <si>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</si>
  <si>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</si>
  <si>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</si>
  <si>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</si>
  <si>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</si>
  <si>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</si>
  <si>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</si>
  <si>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</si>
  <si>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</si>
  <si>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</si>
  <si>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</si>
  <si>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</si>
  <si>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</si>
  <si>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</si>
  <si>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</si>
  <si>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</si>
  <si>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</si>
  <si>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</si>
  <si>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</si>
  <si>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</si>
  <si>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</si>
  <si>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</si>
  <si>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</si>
  <si>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</si>
  <si>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</si>
  <si>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</si>
  <si>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</si>
  <si>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</si>
  <si>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</si>
  <si>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</si>
  <si>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</si>
  <si>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</si>
  <si>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</si>
  <si>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</si>
  <si>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</si>
  <si>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</si>
  <si>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</si>
  <si>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</si>
  <si>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</si>
  <si>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</si>
  <si>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</si>
  <si>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</si>
  <si>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</si>
  <si>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</si>
  <si>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</si>
  <si>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</si>
  <si>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</si>
  <si>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</si>
  <si>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</si>
  <si>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</si>
  <si>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</si>
  <si>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</si>
  <si>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</si>
  <si>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</si>
  <si>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</si>
  <si>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</si>
  <si>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</si>
  <si>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</si>
  <si>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</si>
  <si>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</si>
  <si>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</si>
  <si>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</si>
  <si>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</si>
  <si>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</si>
  <si>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</si>
  <si>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</si>
  <si>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</si>
  <si>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</si>
  <si>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</si>
  <si>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</si>
  <si>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</si>
  <si>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</si>
  <si>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</si>
  <si>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</si>
  <si>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</si>
  <si>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</si>
  <si>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</si>
  <si>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</si>
  <si>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</si>
  <si>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</si>
  <si>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</si>
  <si>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</si>
  <si>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</si>
  <si>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</si>
  <si>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</si>
  <si>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</si>
  <si>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</si>
  <si>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</si>
  <si>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</si>
  <si>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</si>
  <si>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</si>
  <si>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</si>
  <si>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</si>
  <si>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</si>
  <si>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</si>
  <si>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</si>
  <si>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</si>
  <si>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</si>
  <si>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</si>
  <si>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</si>
  <si>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</si>
  <si>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</si>
  <si>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</si>
  <si>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</si>
  <si>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</si>
  <si>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</si>
  <si>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</si>
  <si>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</si>
  <si>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</si>
  <si>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</si>
  <si>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</si>
  <si>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</si>
  <si>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</si>
  <si>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</si>
  <si>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</si>
  <si>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</si>
  <si>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</si>
  <si>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</si>
  <si>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</si>
  <si>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</si>
  <si>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</si>
  <si>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</si>
  <si>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</si>
  <si>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</si>
  <si>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</si>
  <si>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</si>
  <si>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</si>
  <si>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</si>
  <si>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</si>
  <si>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</si>
  <si>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</si>
  <si>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</si>
  <si>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</si>
  <si>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</si>
  <si>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</si>
  <si>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</si>
  <si>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</si>
  <si>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</si>
  <si>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</si>
  <si>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</si>
  <si>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</si>
  <si>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</si>
  <si>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</si>
  <si>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</si>
  <si>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</si>
  <si>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</si>
  <si>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</si>
  <si>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</si>
  <si>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</si>
  <si>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</si>
  <si>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</si>
  <si>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</si>
  <si>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</si>
  <si>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</si>
  <si>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</si>
  <si>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</si>
  <si>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</si>
  <si>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</si>
  <si>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</si>
  <si>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</si>
  <si>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</si>
  <si>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</si>
  <si>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</si>
  <si>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</si>
  <si>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</si>
  <si>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</si>
  <si>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</si>
  <si>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</si>
  <si>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</si>
  <si>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</si>
  <si>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</si>
  <si>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</si>
  <si>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</si>
  <si>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</si>
  <si>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</si>
  <si>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</si>
  <si>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</si>
  <si>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</si>
  <si>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</si>
  <si>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</si>
  <si>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</si>
  <si>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</si>
  <si>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</si>
  <si>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</si>
  <si>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</si>
  <si>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</si>
  <si>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</si>
  <si>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</si>
  <si>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</si>
  <si>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</si>
  <si>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</si>
  <si>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</si>
  <si>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</si>
  <si>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</si>
  <si>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</si>
  <si>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</si>
  <si>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</si>
  <si>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</si>
  <si>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</si>
  <si>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</si>
  <si>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</si>
  <si>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</si>
  <si>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</si>
  <si>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</si>
  <si>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</si>
  <si>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</si>
  <si>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</si>
  <si>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</si>
  <si>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</si>
  <si>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</si>
  <si>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</si>
  <si>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</si>
  <si>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</si>
  <si>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</si>
  <si>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</si>
  <si>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</si>
  <si>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</si>
  <si>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</si>
  <si>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</si>
  <si>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</si>
  <si>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</si>
  <si>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</si>
  <si>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</si>
  <si>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</si>
  <si>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</si>
  <si>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</si>
  <si>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</si>
  <si>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</si>
  <si>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</si>
  <si>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</si>
  <si>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</si>
  <si>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</si>
  <si>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</si>
  <si>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</si>
  <si>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</si>
  <si>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</si>
  <si>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</si>
  <si>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</si>
  <si>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</si>
  <si>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</si>
  <si>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</si>
  <si>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</si>
  <si>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</si>
  <si>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</si>
  <si>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</si>
  <si>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</si>
  <si>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</si>
  <si>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</si>
  <si>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</si>
  <si>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</si>
  <si>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</si>
  <si>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</si>
  <si>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</si>
  <si>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</si>
  <si>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</si>
  <si>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</si>
  <si>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</si>
  <si>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</si>
  <si>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</si>
  <si>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</si>
  <si>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</si>
  <si>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</si>
  <si>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</si>
  <si>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</si>
  <si>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</si>
  <si>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</si>
  <si>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</si>
  <si>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</si>
  <si>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</si>
  <si>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</si>
  <si>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</si>
  <si>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</si>
  <si>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</si>
  <si>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</si>
  <si>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</si>
  <si>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</si>
  <si>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</si>
  <si>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</si>
  <si>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</si>
  <si>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</si>
  <si>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</si>
  <si>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</si>
  <si>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</si>
  <si>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</si>
  <si>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</si>
  <si>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</si>
  <si>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</si>
  <si>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</si>
  <si>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</si>
  <si>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</si>
  <si>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</si>
  <si>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</si>
  <si>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</si>
  <si>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</si>
  <si>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</si>
  <si>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</si>
  <si>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</si>
  <si>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</si>
  <si>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</si>
  <si>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</si>
  <si>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</si>
  <si>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</si>
  <si>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</si>
  <si>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</si>
  <si>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</si>
  <si>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</si>
  <si>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</si>
  <si>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</si>
  <si>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</si>
  <si>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</si>
  <si>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</si>
  <si>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</si>
  <si>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</si>
  <si>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</si>
  <si>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</si>
  <si>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</si>
  <si>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</si>
  <si>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</si>
  <si>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</si>
  <si>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</si>
  <si>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</si>
  <si>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</si>
  <si>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</si>
  <si>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</si>
  <si>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</si>
  <si>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</si>
  <si>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</si>
  <si>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</si>
  <si>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</si>
  <si>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</si>
  <si>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</si>
  <si>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</si>
  <si>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</si>
  <si>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</si>
  <si>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</si>
  <si>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</si>
  <si>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</si>
  <si>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</si>
  <si>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</si>
  <si>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</si>
  <si>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</si>
  <si>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</si>
  <si>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</si>
  <si>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</si>
  <si>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</si>
  <si>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</si>
  <si>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</si>
  <si>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</si>
  <si>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</si>
  <si>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</si>
  <si>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</si>
  <si>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</si>
  <si>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</si>
  <si>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</si>
  <si>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</si>
  <si>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</si>
  <si>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</si>
  <si>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</si>
  <si>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</si>
  <si>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</si>
  <si>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</si>
  <si>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</si>
  <si>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</si>
  <si>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</si>
  <si>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</si>
  <si>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</si>
  <si>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</si>
  <si>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</si>
  <si>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</si>
  <si>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</si>
  <si>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</si>
  <si>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</si>
  <si>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</si>
  <si>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</si>
  <si>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</si>
  <si>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</si>
  <si>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</si>
  <si>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</si>
  <si>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</si>
  <si>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</si>
  <si>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</si>
  <si>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</si>
  <si>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</si>
  <si>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</si>
  <si>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</si>
  <si>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</si>
  <si>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</si>
  <si>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</si>
  <si>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</si>
  <si>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</si>
  <si>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</si>
  <si>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</si>
  <si>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</si>
  <si>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</si>
  <si>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</si>
  <si>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</si>
  <si>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</si>
  <si>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</si>
  <si>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</si>
  <si>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</si>
  <si>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</si>
  <si>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</si>
  <si>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</si>
  <si>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</si>
  <si>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</si>
  <si>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</si>
  <si>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</si>
  <si>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</si>
  <si>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</si>
  <si>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</si>
  <si>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</si>
  <si>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</si>
  <si>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</si>
  <si>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</si>
  <si>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</si>
  <si>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</si>
  <si>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</si>
  <si>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</si>
  <si>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</si>
  <si>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</si>
  <si>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</si>
  <si>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</si>
  <si>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</si>
  <si>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</si>
  <si>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</si>
  <si>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</si>
  <si>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</si>
  <si>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</si>
  <si>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</si>
  <si>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</si>
  <si>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</si>
  <si>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</si>
  <si>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</si>
  <si>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</si>
  <si>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</si>
  <si>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</si>
  <si>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</si>
  <si>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</si>
  <si>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</si>
  <si>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</si>
  <si>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</si>
  <si>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</si>
  <si>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</si>
  <si>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</si>
  <si>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</si>
  <si>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</si>
  <si>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</si>
  <si>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</si>
  <si>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</si>
  <si>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</si>
  <si>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</si>
  <si>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</si>
  <si>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</si>
  <si>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</si>
  <si>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</si>
  <si>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</si>
  <si>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</si>
  <si>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</si>
  <si>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</si>
  <si>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</si>
  <si>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</si>
  <si>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</si>
  <si>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</si>
  <si>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</si>
  <si>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</si>
  <si>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</si>
  <si>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</si>
  <si>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</si>
  <si>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</si>
  <si>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</si>
  <si>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</si>
  <si>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</si>
  <si>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</si>
  <si>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</si>
  <si>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</si>
  <si>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</si>
  <si>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</si>
  <si>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</si>
  <si>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</si>
  <si>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</si>
  <si>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</si>
  <si>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</si>
  <si>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</si>
  <si>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</si>
  <si>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</si>
  <si>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</si>
  <si>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</si>
  <si>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</si>
  <si>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</si>
  <si>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</si>
  <si>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</si>
  <si>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</si>
  <si>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</si>
  <si>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</si>
  <si>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</si>
  <si>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</si>
  <si>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</si>
  <si>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</si>
  <si>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</si>
  <si>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</si>
  <si>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</si>
  <si>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</si>
  <si>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</si>
  <si>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</si>
  <si>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</si>
  <si>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</si>
  <si>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</si>
  <si>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</si>
  <si>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</si>
  <si>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</si>
  <si>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</si>
  <si>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</si>
  <si>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</si>
  <si>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</si>
  <si>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</si>
  <si>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</si>
  <si>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</si>
  <si>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</si>
  <si>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</si>
  <si>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</si>
  <si>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</si>
  <si>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</si>
  <si>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</si>
  <si>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</si>
  <si>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</si>
  <si>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</si>
  <si>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</si>
  <si>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</si>
  <si>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</si>
  <si>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</si>
  <si>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</si>
  <si>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</si>
  <si>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</si>
  <si>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</si>
  <si>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</si>
  <si>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</si>
  <si>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</si>
  <si>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</si>
  <si>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</si>
  <si>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</si>
  <si>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</si>
  <si>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</si>
  <si>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</si>
  <si>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</si>
  <si>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</si>
  <si>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</si>
  <si>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</si>
  <si>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</si>
  <si>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</si>
  <si>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</si>
  <si>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</si>
  <si>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</si>
  <si>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</si>
  <si>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</si>
  <si>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</si>
  <si>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</si>
  <si>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</si>
  <si>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</si>
  <si>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</si>
  <si>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</si>
  <si>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</si>
  <si>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</si>
  <si>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</si>
  <si>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</si>
  <si>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</si>
  <si>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</si>
  <si>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</si>
  <si>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</si>
  <si>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</si>
  <si>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</si>
  <si>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</si>
  <si>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</si>
  <si>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</si>
  <si>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</si>
  <si>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</si>
  <si>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</si>
  <si>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</si>
  <si>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</si>
  <si>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</si>
  <si>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</si>
  <si>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</si>
  <si>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</si>
  <si>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</si>
  <si>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</si>
  <si>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</si>
  <si>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</si>
  <si>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</si>
  <si>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</si>
  <si>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</si>
  <si>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</si>
  <si>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</si>
  <si>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</si>
  <si>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</si>
  <si>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</si>
  <si>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</si>
  <si>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</si>
  <si>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</si>
  <si>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</si>
  <si>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</si>
  <si>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</si>
  <si>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</si>
  <si>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</si>
  <si>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</si>
  <si>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</si>
  <si>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</si>
  <si>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</si>
  <si>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</si>
  <si>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</si>
  <si>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</si>
  <si>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</si>
  <si>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</si>
  <si>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</si>
  <si>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</si>
  <si>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</si>
  <si>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</si>
  <si>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</si>
  <si>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</si>
  <si>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</si>
  <si>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</si>
  <si>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</si>
  <si>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</si>
  <si>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</si>
  <si>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</si>
  <si>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</si>
  <si>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</si>
  <si>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</si>
  <si>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</si>
  <si>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</si>
  <si>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</si>
  <si>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</si>
  <si>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</si>
  <si>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</si>
  <si>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</si>
  <si>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</si>
  <si>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</si>
  <si>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</si>
  <si>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</si>
  <si>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</si>
  <si>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</si>
  <si>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</si>
  <si>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</si>
  <si>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</si>
  <si>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</si>
  <si>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</si>
  <si>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</si>
  <si>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</si>
  <si>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</si>
  <si>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</si>
  <si>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</si>
  <si>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</si>
  <si>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</si>
  <si>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</si>
  <si>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</si>
  <si>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</si>
  <si>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</si>
  <si>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</si>
  <si>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</si>
  <si>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</si>
  <si>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</si>
  <si>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</si>
  <si>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</si>
  <si>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</si>
  <si>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</si>
  <si>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</si>
  <si>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</si>
  <si>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</si>
  <si>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</si>
  <si>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</si>
  <si>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</si>
  <si>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</si>
  <si>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</si>
  <si>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</si>
  <si>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</si>
  <si>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</si>
  <si>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</si>
  <si>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</si>
  <si>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</si>
  <si>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</si>
  <si>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</si>
  <si>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</si>
  <si>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</si>
  <si>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</si>
  <si>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</si>
  <si>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</si>
  <si>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</si>
  <si>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</si>
  <si>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</si>
  <si>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</si>
  <si>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</si>
  <si>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</si>
  <si>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</si>
  <si>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</si>
  <si>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</si>
  <si>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</si>
  <si>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</si>
  <si>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</si>
  <si>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</si>
  <si>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</si>
  <si>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</si>
  <si>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</si>
  <si>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</si>
  <si>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</si>
  <si>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</si>
  <si>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</si>
  <si>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</si>
  <si>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</si>
  <si>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</si>
  <si>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</si>
  <si>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</si>
  <si>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</si>
  <si>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</si>
  <si>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</si>
  <si>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</si>
  <si>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</si>
  <si>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</si>
  <si>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</si>
  <si>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</si>
  <si>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</si>
  <si>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</si>
  <si>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</si>
  <si>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</si>
  <si>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</si>
  <si>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</si>
  <si>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</si>
  <si>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</si>
  <si>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</si>
  <si>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</si>
  <si>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</si>
  <si>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</si>
  <si>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</si>
  <si>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</si>
  <si>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</si>
  <si>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</si>
  <si>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</si>
  <si>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</si>
  <si>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</si>
  <si>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</si>
  <si>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</si>
  <si>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</si>
  <si>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</si>
  <si>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</si>
  <si>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</si>
  <si>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</si>
  <si>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</si>
  <si>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</si>
  <si>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</si>
  <si>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</si>
  <si>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</si>
  <si>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</si>
  <si>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</si>
  <si>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</si>
  <si>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</si>
  <si>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</si>
  <si>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</si>
  <si>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</si>
  <si>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</si>
  <si>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</si>
  <si>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</si>
  <si>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</si>
  <si>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</si>
  <si>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</si>
  <si>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</si>
  <si>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</si>
  <si>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</si>
  <si>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</si>
  <si>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</si>
  <si>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</si>
  <si>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</si>
  <si>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</si>
  <si>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</si>
  <si>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</si>
  <si>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</si>
  <si>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</si>
  <si>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</si>
  <si>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</si>
  <si>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</si>
  <si>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</si>
  <si>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</si>
  <si>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</si>
  <si>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</si>
  <si>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</si>
  <si>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</si>
  <si>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</si>
  <si>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</si>
  <si>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</si>
  <si>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</si>
  <si>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</si>
  <si>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</si>
  <si>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</si>
  <si>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</si>
  <si>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</si>
  <si>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</si>
  <si>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</si>
  <si>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</si>
  <si>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</si>
  <si>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</si>
  <si>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</si>
  <si>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</si>
  <si>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</si>
  <si>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</si>
  <si>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</si>
  <si>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</si>
  <si>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</si>
  <si>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</si>
  <si>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</si>
  <si>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</si>
  <si>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</si>
  <si>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</si>
  <si>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</si>
  <si>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</si>
  <si>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</si>
  <si>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</si>
  <si>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</si>
  <si>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</si>
  <si>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</si>
  <si>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</si>
  <si>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</si>
  <si>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</si>
  <si>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</si>
  <si>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</si>
  <si>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</si>
  <si>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</si>
  <si>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</si>
  <si>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</si>
  <si>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</si>
  <si>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</si>
  <si>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</si>
  <si>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</si>
  <si>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</si>
  <si>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</si>
  <si>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</si>
  <si>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</si>
  <si>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</si>
  <si>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</si>
  <si>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</si>
  <si>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</si>
  <si>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</si>
  <si>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</si>
  <si>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</si>
  <si>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</si>
  <si>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</si>
  <si>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</si>
  <si>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</si>
  <si>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</si>
  <si>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</si>
  <si>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</si>
  <si>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</si>
  <si>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</si>
  <si>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</si>
  <si>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</si>
  <si>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</si>
  <si>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</si>
  <si>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</si>
  <si>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</si>
  <si>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</si>
  <si>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</si>
  <si>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</si>
  <si>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</si>
  <si>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</si>
  <si>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</si>
  <si>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</si>
  <si>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</si>
  <si>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</si>
  <si>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</si>
  <si>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</si>
  <si>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</si>
  <si>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</si>
  <si>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</si>
  <si>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</si>
  <si>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</si>
  <si>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</si>
  <si>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</si>
  <si>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</si>
  <si>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</si>
  <si>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</si>
  <si>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</si>
  <si>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</si>
  <si>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</si>
  <si>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</si>
  <si>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</si>
  <si>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</si>
  <si>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</si>
  <si>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</si>
  <si>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</si>
  <si>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</si>
  <si>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</si>
  <si>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</si>
  <si>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</si>
  <si>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</si>
  <si>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</si>
  <si>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</si>
  <si>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</si>
  <si>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</si>
  <si>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</si>
  <si>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</si>
  <si>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</si>
  <si>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</si>
  <si>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</si>
  <si>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</si>
  <si>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</si>
  <si>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</si>
  <si>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</si>
  <si>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</si>
  <si>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</si>
  <si>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</si>
  <si>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</si>
  <si>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</si>
  <si>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</si>
  <si>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</si>
  <si>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</si>
  <si>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</si>
  <si>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</si>
  <si>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</si>
  <si>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</si>
  <si>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</si>
  <si>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</si>
  <si>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</si>
  <si>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</si>
  <si>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</si>
  <si>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</si>
  <si>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</si>
  <si>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</si>
  <si>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</si>
  <si>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</si>
  <si>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</si>
  <si>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</si>
  <si>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</si>
  <si>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</si>
  <si>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</si>
  <si>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</si>
  <si>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</si>
  <si>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</si>
  <si>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</si>
  <si>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</si>
  <si>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</si>
  <si>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</si>
  <si>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</si>
  <si>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</si>
  <si>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</si>
  <si>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</si>
  <si>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</si>
  <si>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</si>
  <si>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</si>
  <si>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</si>
  <si>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</si>
  <si>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</si>
  <si>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</si>
  <si>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</si>
  <si>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</si>
  <si>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</si>
  <si>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</si>
  <si>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</si>
  <si>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</si>
  <si>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</si>
  <si>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</si>
  <si>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</si>
  <si>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</si>
  <si>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</si>
  <si>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</si>
  <si>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</si>
  <si>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</si>
  <si>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</si>
  <si>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</si>
  <si>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</si>
  <si>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</si>
  <si>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</si>
  <si>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</si>
  <si>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</si>
  <si>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</si>
  <si>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</si>
  <si>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</si>
  <si>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</si>
  <si>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</si>
  <si>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</si>
  <si>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</si>
  <si>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</si>
  <si>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</si>
  <si>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</si>
  <si>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</si>
  <si>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</si>
  <si>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</si>
  <si>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</si>
  <si>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</si>
  <si>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</si>
  <si>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</si>
  <si>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</si>
  <si>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</si>
  <si>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</si>
  <si>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</si>
  <si>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</si>
  <si>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</si>
  <si>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</si>
  <si>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</si>
  <si>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</si>
  <si>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</si>
  <si>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</si>
  <si>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</si>
  <si>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</si>
  <si>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</si>
  <si>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</si>
  <si>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</si>
  <si>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</si>
  <si>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</si>
  <si>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</si>
  <si>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</si>
  <si>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</si>
  <si>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</si>
  <si>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</si>
  <si>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</si>
  <si>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</si>
  <si>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</si>
  <si>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</si>
  <si>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</si>
  <si>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</si>
  <si>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</si>
  <si>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</si>
  <si>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</si>
  <si>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</si>
  <si>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</si>
  <si>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</si>
  <si>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</si>
  <si>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</si>
  <si>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</si>
  <si>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</si>
  <si>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</si>
  <si>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</si>
  <si>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</si>
  <si>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</si>
  <si>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</si>
  <si>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</si>
  <si>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</si>
  <si>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</si>
  <si>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</si>
  <si>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</si>
  <si>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</si>
  <si>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</si>
  <si>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</si>
  <si>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</si>
  <si>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</si>
  <si>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</si>
  <si>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</si>
  <si>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</si>
  <si>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</si>
  <si>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</si>
  <si>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</si>
  <si>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</si>
  <si>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</si>
  <si>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</si>
  <si>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</si>
  <si>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</si>
  <si>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</si>
  <si>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</si>
  <si>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</si>
  <si>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</si>
  <si>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</si>
  <si>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</si>
  <si>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</si>
  <si>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</si>
  <si>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</si>
  <si>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</si>
  <si>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</si>
  <si>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</si>
  <si>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</si>
  <si>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</si>
  <si>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</si>
  <si>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</si>
  <si>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</si>
  <si>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</si>
  <si>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</si>
  <si>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</si>
  <si>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</si>
  <si>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</si>
  <si>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</si>
  <si>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</si>
  <si>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</si>
  <si>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</si>
  <si>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</si>
  <si>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</si>
  <si>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</si>
  <si>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</si>
  <si>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</si>
  <si>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</si>
  <si>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</si>
  <si>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</si>
  <si>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</si>
  <si>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</si>
  <si>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</si>
  <si>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</si>
  <si>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</si>
  <si>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</si>
  <si>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</si>
  <si>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</si>
  <si>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</si>
  <si>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</si>
  <si>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</si>
  <si>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</si>
  <si>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</si>
  <si>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</si>
  <si>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</si>
  <si>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</si>
  <si>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</si>
  <si>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</si>
  <si>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</si>
  <si>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</si>
  <si>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</si>
  <si>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</si>
  <si>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</si>
  <si>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</si>
  <si>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</si>
  <si>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</si>
  <si>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</si>
  <si>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</si>
  <si>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</si>
  <si>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</si>
  <si>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</si>
  <si>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</si>
  <si>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</si>
  <si>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</si>
  <si>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</si>
  <si>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</si>
  <si>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</si>
  <si>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</si>
  <si>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</si>
  <si>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</si>
  <si>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</si>
  <si>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</si>
  <si>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</si>
  <si>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</si>
  <si>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</si>
  <si>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</si>
  <si>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</si>
  <si>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</si>
  <si>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</si>
  <si>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</si>
  <si>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</si>
  <si>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</si>
  <si>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</si>
  <si>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</si>
  <si>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</si>
  <si>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</si>
  <si>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</si>
  <si>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</si>
  <si>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</si>
  <si>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</si>
  <si>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</si>
  <si>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</si>
  <si>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</si>
  <si>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</si>
  <si>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</si>
  <si>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</si>
  <si>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</si>
  <si>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</si>
  <si>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</si>
  <si>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</si>
  <si>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</si>
  <si>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</si>
  <si>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</si>
  <si>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</si>
  <si>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</si>
  <si>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</si>
  <si>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</si>
  <si>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</si>
  <si>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</si>
  <si>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</si>
  <si>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</si>
  <si>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</si>
  <si>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</si>
  <si>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</si>
  <si>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</si>
  <si>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</si>
  <si>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</si>
  <si>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</si>
  <si>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</si>
  <si>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</si>
  <si>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</si>
  <si>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</si>
  <si>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</si>
  <si>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</si>
  <si>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</si>
  <si>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</si>
  <si>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</si>
  <si>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</si>
  <si>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</si>
  <si>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</si>
  <si>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</si>
  <si>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</si>
  <si>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</si>
  <si>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</si>
  <si>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</si>
  <si>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</si>
  <si>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</si>
  <si>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</si>
  <si>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</si>
  <si>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</si>
  <si>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</si>
  <si>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</si>
  <si>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</si>
  <si>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</si>
  <si>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</si>
  <si>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</si>
  <si>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</si>
  <si>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</si>
  <si>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</si>
  <si>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</si>
  <si>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</si>
  <si>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</si>
  <si>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</si>
  <si>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</si>
  <si>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</si>
  <si>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</si>
  <si>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</si>
  <si>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</si>
  <si>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</si>
  <si>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</si>
  <si>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</si>
  <si>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</si>
  <si>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</si>
  <si>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</si>
  <si>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</si>
  <si>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</si>
  <si>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</si>
  <si>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</si>
  <si>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</si>
  <si>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</si>
  <si>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</si>
  <si>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</si>
  <si>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</si>
  <si>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</si>
  <si>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</si>
  <si>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</si>
  <si>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</si>
  <si>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</si>
  <si>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</si>
  <si>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</si>
  <si>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</si>
  <si>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</si>
  <si>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</si>
  <si>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</si>
  <si>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</si>
  <si>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</si>
  <si>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</si>
  <si>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</si>
  <si>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</si>
  <si>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</si>
  <si>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</si>
  <si>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</si>
  <si>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</si>
  <si>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</si>
  <si>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</si>
  <si>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</si>
  <si>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</si>
  <si>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</si>
  <si>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</si>
  <si>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</si>
  <si>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</si>
  <si>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</si>
  <si>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</si>
  <si>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</si>
  <si>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</si>
  <si>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</si>
  <si>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</si>
  <si>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</si>
  <si>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</si>
  <si>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</si>
  <si>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</si>
  <si>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</si>
  <si>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</si>
  <si>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</si>
  <si>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</si>
  <si>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</si>
  <si>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</si>
  <si>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</si>
  <si>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</si>
  <si>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</si>
  <si>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</si>
  <si>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</si>
  <si>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</si>
  <si>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</si>
  <si>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</si>
  <si>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</si>
  <si>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</si>
  <si>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</si>
  <si>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</si>
  <si>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</si>
  <si>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</si>
  <si>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</si>
  <si>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</si>
  <si>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</si>
  <si>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</si>
  <si>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</si>
  <si>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</si>
  <si>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</si>
  <si>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</si>
  <si>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</si>
  <si>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</si>
  <si>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</si>
  <si>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</si>
  <si>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</si>
  <si>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</si>
  <si>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</si>
  <si>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</si>
  <si>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</si>
  <si>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</si>
  <si>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</si>
  <si>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</si>
  <si>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</si>
  <si>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</si>
  <si>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</si>
  <si>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</si>
  <si>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</si>
  <si>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</si>
  <si>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</si>
  <si>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</si>
  <si>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</si>
  <si>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</si>
  <si>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</si>
  <si>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</si>
  <si>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</si>
  <si>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</si>
  <si>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</si>
  <si>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</si>
  <si>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</si>
  <si>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</si>
  <si>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</si>
  <si>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</si>
  <si>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</si>
  <si>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</si>
  <si>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</si>
  <si>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</si>
  <si>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</si>
  <si>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</si>
  <si>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</si>
  <si>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</si>
  <si>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</si>
  <si>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</si>
  <si>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</si>
  <si>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</si>
  <si>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</si>
  <si>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</si>
  <si>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</si>
  <si>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</si>
  <si>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</si>
  <si>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</si>
  <si>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</si>
  <si>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</si>
  <si>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</si>
  <si>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</si>
  <si>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</si>
  <si>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</si>
  <si>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</si>
  <si>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</si>
  <si>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</si>
  <si>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</si>
  <si>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</si>
  <si>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</si>
  <si>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</si>
  <si>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</si>
  <si>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</si>
  <si>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</si>
  <si>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</si>
  <si>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</si>
  <si>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</si>
  <si>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</si>
  <si>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</si>
  <si>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</si>
  <si>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</si>
  <si>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</si>
  <si>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</si>
  <si>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</si>
  <si>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</si>
  <si>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</si>
  <si>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</si>
  <si>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</si>
  <si>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</si>
  <si>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</si>
  <si>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</si>
  <si>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</si>
  <si>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</si>
  <si>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</si>
  <si>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</si>
  <si>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</si>
  <si>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</si>
  <si>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</si>
  <si>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</si>
  <si>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</si>
  <si>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</si>
  <si>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</si>
  <si>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</si>
  <si>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</si>
  <si>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</si>
  <si>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</si>
  <si>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</si>
  <si>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</si>
  <si>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</si>
  <si>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</si>
  <si>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</si>
  <si>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</si>
  <si>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</si>
  <si>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</si>
  <si>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</si>
  <si>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</si>
  <si>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</si>
  <si>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</si>
  <si>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</si>
  <si>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</si>
  <si>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</si>
  <si>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</si>
  <si>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</si>
  <si>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</si>
  <si>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</si>
  <si>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</si>
  <si>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</si>
  <si>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</si>
  <si>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</si>
  <si>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</si>
  <si>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</si>
  <si>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</si>
  <si>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</si>
  <si>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</si>
  <si>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</si>
  <si>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</si>
  <si>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</si>
  <si>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</si>
  <si>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</si>
  <si>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</si>
  <si>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</si>
  <si>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</si>
  <si>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</si>
  <si>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</si>
  <si>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</si>
  <si>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</si>
  <si>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</si>
  <si>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</si>
  <si>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</si>
  <si>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</si>
  <si>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</si>
  <si>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</si>
  <si>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</si>
  <si>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</si>
  <si>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</si>
  <si>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</si>
  <si>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</si>
  <si>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</si>
  <si>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</si>
  <si>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</si>
  <si>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</si>
  <si>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</si>
  <si>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</si>
  <si>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</si>
  <si>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</si>
  <si>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</si>
  <si>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</si>
  <si>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</si>
  <si>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</si>
  <si>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</si>
  <si>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</si>
  <si>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</si>
  <si>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</si>
  <si>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</si>
  <si>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</si>
  <si>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</si>
  <si>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</si>
  <si>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</si>
  <si>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</si>
  <si>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</si>
  <si>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</si>
  <si>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</si>
  <si>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</si>
  <si>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</si>
  <si>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</si>
  <si>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</si>
  <si>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</si>
  <si>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</si>
  <si>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</si>
  <si>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</si>
  <si>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</si>
  <si>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</si>
  <si>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</si>
  <si>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</si>
  <si>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</si>
  <si>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</si>
  <si>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</si>
  <si>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</si>
  <si>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</si>
  <si>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</si>
  <si>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</si>
  <si>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</si>
  <si>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</si>
  <si>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</si>
  <si>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</si>
  <si>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</si>
  <si>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</si>
  <si>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</si>
  <si>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</si>
  <si>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</si>
  <si>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</si>
  <si>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</si>
  <si>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</si>
  <si>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</si>
  <si>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</si>
  <si>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</si>
  <si>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</si>
  <si>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</si>
  <si>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</si>
  <si>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</si>
  <si>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</si>
  <si>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</si>
  <si>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</si>
  <si>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</si>
  <si>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</si>
  <si>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</si>
  <si>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</si>
  <si>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</si>
  <si>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</si>
  <si>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</si>
  <si>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</si>
  <si>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</si>
  <si>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</si>
  <si>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</si>
  <si>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</si>
  <si>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</si>
  <si>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</si>
  <si>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</si>
  <si>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</si>
  <si>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</si>
  <si>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</si>
  <si>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</si>
  <si>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</si>
  <si>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</si>
  <si>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</si>
  <si>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</si>
  <si>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</si>
  <si>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</si>
  <si>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</si>
  <si>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</si>
  <si>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</si>
  <si>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</si>
  <si>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</si>
  <si>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</si>
  <si>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</si>
  <si>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</si>
  <si>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</si>
  <si>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</si>
  <si>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</si>
  <si>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</si>
  <si>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</si>
  <si>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</si>
  <si>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</si>
  <si>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</si>
  <si>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</si>
  <si>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</si>
  <si>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</si>
  <si>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</si>
  <si>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</si>
  <si>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</si>
  <si>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</si>
  <si>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</si>
  <si>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</si>
  <si>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</si>
  <si>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</si>
  <si>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</si>
  <si>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</si>
  <si>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</si>
  <si>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</si>
  <si>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</si>
  <si>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</si>
  <si>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</si>
  <si>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</si>
  <si>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</si>
  <si>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</si>
  <si>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</si>
  <si>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</si>
  <si>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</si>
  <si>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</si>
  <si>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</si>
  <si>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</si>
  <si>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</si>
  <si>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</si>
  <si>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</si>
  <si>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</si>
  <si>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</si>
  <si>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</si>
  <si>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</si>
  <si>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</si>
  <si>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</si>
  <si>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</si>
  <si>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</si>
  <si>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</si>
  <si>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</si>
  <si>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</si>
  <si>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</si>
  <si>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</si>
  <si>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</si>
  <si>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</si>
  <si>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</si>
  <si>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</si>
  <si>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</si>
  <si>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</si>
  <si>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</si>
  <si>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</si>
  <si>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</si>
  <si>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</si>
  <si>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</si>
  <si>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</si>
  <si>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</si>
  <si>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</si>
  <si>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</si>
  <si>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</si>
  <si>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</si>
  <si>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</si>
  <si>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</si>
  <si>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</si>
  <si>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</si>
  <si>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</si>
  <si>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</si>
  <si>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</si>
  <si>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</si>
  <si>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</si>
  <si>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</si>
  <si>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</si>
  <si>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</si>
  <si>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</si>
  <si>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</si>
  <si>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</si>
  <si>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</si>
  <si>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</si>
  <si>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</si>
  <si>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</si>
  <si>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</si>
  <si>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</si>
  <si>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</si>
  <si>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</si>
  <si>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</si>
  <si>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</si>
  <si>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</si>
  <si>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</si>
  <si>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</si>
  <si>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</si>
  <si>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</si>
  <si>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</si>
  <si>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</si>
  <si>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</si>
  <si>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</si>
  <si>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</si>
  <si>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</si>
  <si>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</si>
  <si>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</si>
  <si>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</si>
  <si>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</si>
  <si>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</si>
  <si>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</si>
  <si>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</si>
  <si>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</si>
  <si>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</si>
  <si>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</si>
  <si>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</si>
  <si>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</si>
  <si>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</si>
  <si>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</si>
  <si>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</si>
  <si>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</si>
  <si>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</si>
  <si>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</si>
  <si>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</si>
  <si>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</si>
  <si>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</si>
  <si>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</si>
  <si>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</si>
  <si>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</si>
  <si>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</si>
  <si>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</si>
  <si>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</si>
  <si>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</si>
  <si>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</si>
  <si>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</si>
  <si>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</si>
  <si>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</si>
  <si>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</si>
  <si>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</si>
  <si>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</si>
  <si>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</si>
  <si>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</si>
  <si>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</si>
  <si>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</si>
  <si>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</si>
  <si>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</si>
  <si>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</si>
  <si>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</si>
  <si>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</si>
  <si>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</si>
  <si>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</si>
  <si>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</si>
  <si>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</si>
  <si>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</si>
  <si>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</si>
  <si>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</si>
  <si>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</si>
  <si>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</si>
  <si>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</si>
  <si>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</si>
  <si>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</si>
  <si>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</si>
  <si>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</si>
  <si>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</si>
  <si>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</si>
  <si>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</si>
  <si>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</si>
  <si>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</si>
  <si>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</si>
  <si>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</si>
  <si>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</si>
  <si>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</si>
  <si>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</si>
  <si>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</si>
  <si>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</si>
  <si>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</si>
  <si>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</si>
  <si>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</si>
  <si>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</si>
  <si>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</si>
  <si>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</si>
  <si>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</si>
  <si>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</si>
  <si>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</si>
  <si>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</si>
  <si>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</si>
  <si>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</si>
  <si>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</si>
  <si>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</si>
  <si>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</si>
  <si>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</si>
  <si>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</si>
  <si>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</si>
  <si>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</si>
  <si>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</si>
  <si>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</si>
  <si>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</si>
  <si>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</si>
  <si>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</si>
  <si>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</si>
  <si>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</si>
  <si>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</si>
  <si>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</si>
  <si>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</si>
  <si>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</si>
  <si>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</si>
  <si>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</si>
  <si>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</si>
  <si>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</si>
  <si>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</si>
  <si>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</si>
  <si>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</si>
  <si>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</si>
  <si>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</si>
  <si>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</si>
  <si>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</si>
  <si>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</si>
  <si>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</si>
  <si>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</si>
  <si>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</si>
  <si>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</si>
  <si>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</si>
  <si>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</si>
  <si>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</si>
  <si>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</si>
  <si>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</si>
  <si>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</si>
  <si>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</si>
  <si>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</si>
  <si>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</si>
  <si>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</si>
  <si>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</si>
  <si>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</si>
  <si>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</si>
  <si>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</si>
  <si>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</si>
  <si>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</si>
  <si>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</si>
  <si>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</si>
  <si>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</si>
  <si>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</si>
  <si>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</si>
  <si>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</si>
  <si>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</si>
  <si>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</si>
  <si>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</si>
  <si>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</si>
  <si>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</si>
  <si>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</si>
  <si>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</si>
  <si>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</si>
  <si>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</si>
  <si>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</si>
  <si>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</si>
  <si>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</si>
  <si>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</si>
  <si>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</si>
  <si>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</si>
  <si>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</si>
  <si>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</si>
  <si>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</si>
  <si>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</si>
  <si>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</si>
  <si>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</si>
  <si>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</si>
  <si>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</si>
  <si>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</si>
  <si>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</si>
  <si>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</si>
  <si>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</si>
  <si>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</si>
  <si>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</si>
  <si>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</si>
  <si>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</si>
  <si>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</si>
  <si>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</si>
  <si>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</si>
  <si>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</si>
  <si>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</si>
  <si>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</si>
  <si>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</si>
  <si>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</si>
  <si>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</si>
  <si>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</si>
  <si>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</si>
  <si>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</si>
  <si>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</si>
  <si>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</si>
  <si>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</si>
  <si>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</si>
  <si>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</si>
  <si>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</si>
  <si>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</si>
  <si>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</si>
  <si>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</si>
  <si>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</si>
  <si>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</si>
  <si>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</si>
  <si>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</si>
  <si>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</si>
  <si>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</si>
  <si>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</si>
  <si>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</si>
  <si>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</si>
  <si>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</si>
  <si>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</si>
  <si>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</si>
  <si>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</si>
  <si>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</si>
  <si>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</si>
  <si>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</si>
  <si>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</si>
  <si>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</si>
  <si>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</si>
  <si>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</si>
  <si>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</si>
  <si>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</si>
  <si>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</si>
  <si>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</si>
  <si>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</si>
  <si>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</si>
  <si>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</si>
  <si>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</si>
  <si>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</si>
  <si>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</si>
  <si>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</si>
  <si>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</si>
  <si>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</si>
  <si>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</si>
  <si>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</si>
  <si>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</si>
  <si>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</si>
  <si>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</si>
  <si>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</si>
  <si>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</si>
  <si>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</si>
  <si>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</si>
  <si>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</si>
  <si>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</si>
  <si>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</si>
  <si>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</si>
  <si>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</si>
  <si>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</si>
  <si>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</si>
  <si>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</si>
  <si>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</si>
  <si>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</si>
  <si>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</si>
  <si>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</si>
  <si>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</si>
  <si>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</si>
  <si>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</si>
  <si>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</si>
  <si>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</si>
  <si>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</si>
  <si>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</si>
  <si>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</si>
  <si>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</si>
  <si>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</si>
  <si>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</si>
  <si>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</si>
  <si>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</si>
  <si>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</si>
  <si>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</si>
  <si>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</si>
  <si>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</si>
  <si>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</si>
  <si>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</si>
  <si>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</si>
  <si>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</si>
  <si>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</si>
  <si>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</si>
  <si>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</si>
  <si>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</si>
  <si>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</si>
  <si>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</si>
  <si>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</si>
  <si>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</si>
  <si>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</si>
  <si>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</si>
  <si>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</si>
  <si>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</si>
  <si>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</si>
  <si>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</si>
  <si>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</si>
  <si>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</si>
  <si>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</si>
  <si>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</si>
  <si>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</si>
  <si>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</si>
  <si>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</si>
  <si>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</si>
  <si>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</si>
  <si>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</si>
  <si>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</si>
  <si>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</si>
  <si>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</si>
  <si>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</si>
  <si>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</si>
  <si>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</si>
  <si>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</si>
  <si>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</si>
  <si>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</si>
  <si>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</si>
  <si>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</si>
  <si>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</si>
  <si>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</si>
  <si>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</si>
  <si>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</si>
  <si>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</si>
  <si>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</si>
  <si>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</si>
  <si>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</si>
  <si>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</si>
  <si>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</si>
  <si>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</si>
  <si>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</si>
  <si>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</si>
  <si>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</si>
  <si>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</si>
  <si>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</si>
  <si>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</si>
  <si>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</si>
  <si>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</si>
  <si>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</si>
  <si>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</si>
  <si>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</si>
  <si>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</si>
  <si>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</si>
  <si>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</si>
  <si>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</si>
  <si>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</si>
  <si>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</si>
  <si>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</si>
  <si>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</si>
  <si>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</si>
  <si>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</si>
  <si>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</si>
  <si>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</si>
  <si>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</si>
  <si>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</si>
  <si>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</si>
  <si>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</si>
  <si>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</si>
  <si>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</si>
  <si>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</si>
  <si>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</si>
  <si>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</si>
  <si>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</si>
  <si>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</si>
  <si>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</si>
  <si>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</si>
  <si>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</si>
  <si>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</si>
  <si>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</si>
  <si>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</si>
  <si>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</si>
  <si>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</si>
  <si>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</si>
  <si>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</si>
  <si>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</si>
  <si>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</si>
  <si>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</si>
  <si>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</si>
  <si>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</si>
  <si>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</si>
  <si>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</si>
  <si>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</si>
  <si>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</si>
  <si>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</si>
  <si>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</si>
  <si>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</si>
  <si>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</si>
  <si>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</si>
  <si>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</si>
  <si>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</si>
  <si>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</si>
  <si>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</si>
  <si>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</si>
  <si>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</si>
  <si>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</si>
  <si>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</si>
  <si>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</si>
  <si>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</si>
  <si>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</si>
  <si>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</si>
  <si>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</si>
  <si>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</si>
  <si>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</si>
  <si>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</si>
  <si>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</si>
  <si>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</si>
  <si>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</si>
  <si>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</si>
  <si>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</si>
  <si>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</si>
  <si>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</si>
  <si>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</si>
  <si>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</si>
  <si>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</si>
  <si>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</si>
  <si>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</si>
  <si>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</si>
  <si>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</si>
  <si>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</si>
  <si>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</si>
  <si>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</si>
  <si>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</si>
  <si>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</si>
  <si>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</si>
  <si>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</si>
  <si>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</si>
  <si>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</si>
  <si>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</si>
  <si>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</si>
  <si>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</si>
  <si>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</si>
  <si>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</si>
  <si>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</si>
  <si>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</si>
  <si>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</si>
  <si>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</si>
  <si>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</si>
  <si>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</si>
  <si>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</si>
  <si>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</si>
  <si>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</si>
  <si>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</si>
  <si>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</si>
  <si>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</si>
  <si>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</si>
  <si>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</si>
  <si>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</si>
  <si>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</si>
  <si>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</si>
  <si>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</si>
  <si>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</si>
  <si>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</si>
  <si>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</si>
  <si>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</si>
  <si>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</si>
  <si>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</si>
  <si>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</si>
  <si>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</si>
  <si>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</si>
  <si>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</si>
  <si>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</si>
  <si>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</si>
  <si>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</si>
  <si>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</si>
  <si>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</si>
  <si>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</si>
  <si>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</si>
  <si>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</si>
  <si>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</si>
  <si>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</si>
  <si>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</si>
  <si>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</si>
  <si>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</si>
  <si>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</si>
  <si>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</si>
  <si>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</si>
  <si>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</si>
  <si>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</si>
  <si>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</si>
  <si>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</si>
  <si>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</si>
  <si>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</si>
  <si>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</si>
  <si>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</si>
  <si>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</si>
  <si>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</si>
  <si>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</si>
  <si>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</si>
  <si>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</si>
  <si>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</si>
  <si>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</si>
  <si>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</si>
  <si>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</si>
  <si>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</si>
  <si>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</si>
  <si>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</si>
  <si>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</si>
  <si>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</si>
  <si>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</si>
  <si>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</si>
  <si>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</si>
  <si>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</si>
  <si>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</si>
  <si>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</si>
  <si>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</si>
  <si>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</si>
  <si>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</si>
  <si>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</si>
  <si>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</si>
  <si>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</si>
  <si>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</si>
  <si>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</si>
  <si>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</si>
  <si>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</si>
  <si>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</si>
  <si>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</si>
  <si>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</si>
  <si>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</si>
  <si>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</si>
  <si>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</si>
  <si>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</si>
  <si>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</si>
  <si>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</si>
  <si>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</si>
  <si>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</si>
  <si>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</si>
  <si>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</si>
  <si>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</si>
  <si>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</si>
  <si>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</si>
  <si>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</si>
  <si>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</si>
  <si>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</si>
  <si>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</si>
  <si>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</si>
  <si>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</si>
  <si>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</si>
  <si>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</si>
  <si>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</si>
  <si>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</si>
  <si>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</si>
  <si>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</si>
  <si>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</si>
  <si>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</si>
  <si>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</si>
  <si>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</si>
  <si>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</si>
  <si>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</si>
  <si>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</si>
  <si>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</si>
  <si>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</si>
  <si>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</si>
  <si>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</si>
  <si>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</si>
  <si>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</si>
  <si>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</si>
  <si>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</si>
  <si>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</si>
  <si>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</si>
  <si>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</si>
  <si>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</si>
  <si>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</si>
  <si>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</si>
  <si>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</si>
  <si>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</si>
  <si>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</si>
  <si>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</si>
  <si>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</si>
  <si>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</si>
  <si>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</si>
  <si>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</si>
  <si>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</si>
  <si>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</si>
  <si>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</si>
  <si>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</si>
  <si>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</si>
  <si>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</si>
  <si>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</si>
  <si>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</si>
  <si>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</si>
  <si>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</si>
  <si>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</si>
  <si>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</si>
  <si>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</si>
  <si>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</si>
  <si>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</si>
  <si>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</si>
  <si>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</si>
  <si>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</si>
  <si>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</si>
  <si>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</si>
  <si>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</si>
  <si>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</si>
  <si>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</si>
  <si>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</si>
  <si>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</si>
  <si>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</si>
  <si>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</si>
  <si>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</si>
  <si>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</si>
  <si>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</si>
  <si>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</si>
  <si>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</si>
  <si>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</si>
  <si>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</si>
  <si>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</si>
  <si>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</si>
  <si>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</si>
  <si>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</si>
  <si>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</si>
  <si>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</si>
  <si>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</si>
  <si>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</si>
  <si>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</si>
  <si>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</si>
  <si>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</si>
  <si>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</si>
  <si>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</si>
  <si>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</si>
  <si>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</si>
  <si>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</si>
  <si>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</si>
  <si>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</si>
  <si>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</si>
  <si>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</si>
  <si>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</si>
  <si>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</si>
  <si>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</si>
  <si>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</si>
  <si>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</si>
  <si>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</si>
  <si>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</si>
  <si>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</si>
  <si>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</si>
  <si>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</si>
  <si>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</si>
  <si>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</si>
  <si>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</si>
  <si>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</si>
  <si>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</si>
  <si>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</si>
  <si>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</si>
  <si>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</si>
  <si>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</si>
  <si>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</si>
  <si>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</si>
  <si>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</si>
  <si>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</si>
  <si>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</si>
  <si>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</si>
  <si>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</si>
  <si>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</si>
  <si>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</si>
  <si>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</si>
  <si>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</si>
  <si>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</si>
  <si>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</si>
  <si>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</si>
  <si>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</si>
  <si>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</si>
  <si>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</si>
  <si>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</si>
  <si>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</si>
  <si>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</si>
  <si>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</si>
  <si>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</si>
  <si>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</si>
  <si>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</si>
  <si>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</si>
  <si>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</si>
  <si>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</si>
  <si>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</si>
  <si>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</si>
  <si>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</si>
  <si>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</si>
  <si>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</si>
  <si>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</si>
  <si>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</si>
  <si>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</si>
  <si>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</si>
  <si>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</si>
  <si>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</si>
  <si>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</si>
  <si>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</si>
  <si>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</si>
  <si>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</si>
  <si>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</si>
  <si>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</si>
  <si>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</si>
  <si>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</si>
  <si>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</si>
  <si>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</si>
  <si>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</si>
  <si>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</si>
  <si>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</si>
  <si>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</si>
  <si>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</si>
  <si>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</si>
  <si>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</si>
  <si>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</si>
  <si>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</si>
  <si>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</si>
  <si>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</si>
  <si>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</si>
  <si>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</si>
  <si>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</si>
  <si>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</si>
  <si>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</si>
  <si>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</si>
  <si>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</si>
  <si>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</si>
  <si>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</si>
  <si>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</si>
  <si>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</si>
  <si>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</si>
  <si>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</si>
  <si>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</si>
  <si>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</si>
  <si>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</si>
  <si>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</si>
  <si>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</si>
  <si>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</si>
  <si>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</si>
  <si>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</si>
  <si>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</si>
  <si>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</si>
  <si>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</si>
  <si>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</si>
  <si>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</si>
  <si>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</si>
  <si>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</si>
  <si>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</si>
  <si>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</si>
  <si>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</si>
  <si>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</si>
  <si>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</si>
  <si>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</si>
  <si>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</si>
  <si>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</si>
  <si>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</si>
  <si>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</si>
  <si>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</si>
  <si>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</si>
  <si>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</si>
  <si>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</si>
  <si>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</si>
  <si>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</si>
  <si>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</si>
  <si>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</si>
  <si>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</si>
  <si>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</si>
  <si>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</si>
  <si>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</si>
  <si>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</si>
  <si>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</si>
  <si>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</si>
  <si>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</si>
  <si>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</si>
  <si>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</si>
  <si>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</si>
  <si>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</si>
  <si>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</si>
  <si>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</si>
  <si>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</si>
  <si>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</si>
  <si>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</si>
  <si>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</si>
  <si>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</si>
  <si>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</si>
  <si>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</si>
  <si>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</si>
  <si>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</si>
  <si>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</si>
  <si>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</si>
  <si>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</si>
  <si>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</si>
  <si>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</si>
  <si>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</si>
  <si>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</si>
  <si>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</si>
  <si>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</si>
  <si>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</si>
  <si>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</si>
  <si>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</si>
  <si>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</si>
  <si>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</si>
  <si>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</si>
  <si>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</si>
  <si>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</si>
  <si>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</si>
  <si>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</si>
  <si>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</si>
  <si>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</si>
  <si>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</si>
  <si>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</si>
  <si>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</si>
  <si>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</si>
  <si>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</si>
  <si>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</si>
  <si>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</si>
  <si>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</si>
  <si>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</si>
  <si>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</si>
  <si>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</si>
  <si>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</si>
  <si>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</si>
  <si>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</si>
  <si>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</si>
  <si>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</si>
  <si>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</si>
  <si>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</si>
  <si>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</si>
  <si>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</si>
  <si>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</si>
  <si>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</si>
  <si>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</si>
  <si>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</si>
  <si>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</si>
  <si>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</si>
  <si>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</si>
  <si>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</si>
  <si>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</si>
  <si>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</si>
  <si>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</si>
  <si>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</si>
  <si>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</si>
  <si>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</si>
  <si>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</si>
  <si>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</si>
  <si>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</si>
  <si>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</si>
  <si>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</si>
  <si>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</si>
  <si>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</si>
  <si>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</si>
  <si>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</si>
  <si>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</si>
  <si>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</si>
  <si>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</si>
  <si>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</si>
  <si>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</si>
  <si>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</si>
  <si>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</si>
  <si>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</si>
  <si>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</si>
  <si>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</si>
  <si>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</si>
  <si>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</si>
  <si>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</si>
  <si>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</si>
  <si>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</si>
  <si>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</si>
  <si>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</si>
  <si>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</si>
  <si>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</si>
  <si>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</si>
  <si>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</si>
  <si>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</si>
  <si>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</si>
  <si>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</si>
  <si>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</si>
  <si>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</si>
  <si>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</si>
  <si>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</si>
  <si>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</si>
  <si>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</si>
  <si>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</si>
  <si>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</si>
  <si>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</si>
  <si>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</si>
  <si>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</si>
  <si>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</si>
  <si>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</si>
  <si>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</si>
  <si>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</si>
  <si>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</si>
  <si>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</si>
  <si>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</si>
  <si>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</si>
  <si>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</si>
  <si>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</si>
  <si>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</si>
  <si>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</si>
  <si>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</si>
  <si>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</si>
  <si>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</si>
  <si>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</si>
  <si>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</si>
  <si>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</si>
  <si>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</si>
  <si>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</si>
  <si>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</si>
  <si>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</si>
  <si>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</si>
  <si>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</si>
  <si>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</si>
  <si>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</si>
  <si>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</si>
  <si>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</si>
  <si>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</si>
  <si>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</si>
  <si>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</si>
  <si>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</si>
  <si>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</si>
  <si>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</si>
  <si>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</si>
  <si>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</si>
  <si>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</si>
  <si>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</si>
  <si>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</si>
  <si>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</si>
  <si>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</si>
  <si>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</si>
  <si>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</si>
  <si>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</si>
  <si>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</si>
  <si>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</si>
  <si>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</si>
  <si>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</si>
  <si>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</si>
  <si>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</si>
  <si>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</si>
  <si>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</si>
  <si>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</si>
  <si>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</si>
  <si>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</si>
  <si>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</si>
  <si>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</si>
  <si>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</si>
  <si>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</si>
  <si>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</si>
  <si>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</si>
  <si>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</si>
  <si>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</si>
  <si>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</si>
  <si>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</si>
  <si>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</si>
  <si>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</si>
  <si>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</si>
  <si>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</si>
  <si>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</si>
  <si>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</si>
  <si>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</si>
  <si>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</si>
  <si>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</si>
  <si>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</si>
  <si>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</si>
  <si>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</si>
  <si>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</si>
  <si>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</si>
  <si>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</si>
  <si>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</si>
  <si>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</si>
  <si>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</si>
  <si>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</si>
  <si>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</si>
  <si>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</si>
  <si>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</si>
  <si>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</si>
  <si>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</si>
  <si>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</si>
  <si>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</si>
  <si>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</si>
  <si>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</si>
  <si>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</si>
  <si>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</si>
  <si>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</si>
  <si>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</si>
  <si>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</si>
  <si>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</si>
  <si>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</si>
  <si>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</si>
  <si>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</si>
  <si>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</si>
  <si>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</si>
  <si>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</si>
  <si>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</si>
  <si>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</si>
  <si>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</si>
  <si>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</si>
  <si>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</si>
  <si>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</si>
  <si>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</si>
  <si>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</si>
  <si>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</si>
  <si>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</si>
  <si>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</si>
  <si>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</si>
  <si>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</si>
  <si>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</si>
  <si>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</si>
  <si>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</si>
  <si>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</si>
  <si>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</si>
  <si>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</si>
  <si>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</si>
  <si>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</si>
  <si>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</si>
  <si>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</si>
  <si>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</si>
  <si>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</si>
  <si>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</si>
  <si>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</si>
  <si>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</si>
  <si>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</si>
  <si>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</si>
  <si>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</si>
  <si>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</si>
  <si>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</si>
  <si>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</si>
  <si>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</si>
  <si>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</si>
  <si>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</si>
  <si>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</si>
  <si>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</si>
  <si>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</si>
  <si>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</si>
  <si>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</si>
  <si>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</si>
  <si>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</si>
  <si>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</si>
  <si>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</si>
  <si>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</si>
  <si>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</si>
  <si>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</si>
  <si>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</si>
  <si>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</si>
  <si>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</si>
  <si>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</si>
  <si>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</si>
  <si>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</si>
  <si>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</si>
  <si>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</si>
  <si>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</si>
  <si>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</si>
  <si>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</si>
  <si>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</si>
  <si>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</si>
  <si>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</si>
  <si>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</si>
  <si>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</si>
  <si>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</si>
  <si>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</si>
  <si>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</si>
  <si>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</si>
  <si>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</si>
  <si>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</si>
  <si>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</si>
  <si>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</si>
  <si>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</si>
  <si>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</si>
  <si>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</si>
  <si>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</si>
  <si>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</si>
  <si>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</si>
  <si>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</si>
  <si>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</si>
  <si>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</si>
  <si>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</si>
  <si>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</si>
  <si>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</si>
  <si>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</si>
  <si>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</si>
  <si>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</si>
  <si>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</si>
  <si>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</si>
  <si>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</si>
  <si>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</si>
  <si>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</si>
  <si>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</si>
  <si>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</si>
  <si>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</si>
  <si>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</si>
  <si>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</si>
  <si>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</si>
  <si>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</si>
  <si>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</si>
  <si>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</si>
  <si>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</si>
  <si>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</si>
  <si>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</si>
  <si>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</si>
  <si>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</si>
  <si>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</si>
  <si>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</si>
  <si>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</si>
  <si>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</si>
  <si>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</si>
  <si>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</si>
  <si>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</si>
  <si>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</si>
  <si>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</si>
  <si>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</si>
  <si>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</si>
  <si>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</si>
  <si>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</si>
  <si>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</si>
  <si>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</si>
  <si>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</si>
  <si>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</si>
  <si>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</si>
  <si>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</si>
  <si>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</si>
  <si>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</si>
  <si>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</si>
  <si>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</si>
  <si>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</si>
  <si>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</si>
  <si>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</si>
  <si>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</si>
  <si>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</si>
  <si>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</si>
  <si>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</si>
  <si>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</si>
  <si>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</si>
  <si>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</si>
  <si>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</si>
  <si>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</si>
  <si>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</si>
  <si>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</si>
  <si>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</si>
  <si>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</si>
  <si>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</si>
  <si>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</si>
  <si>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</si>
  <si>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</si>
  <si>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</si>
  <si>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</si>
  <si>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</si>
  <si>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</si>
  <si>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</si>
  <si>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</si>
  <si>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</si>
  <si>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</si>
  <si>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</si>
  <si>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</si>
  <si>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</si>
  <si>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</si>
  <si>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</si>
  <si>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</si>
  <si>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</si>
  <si>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</si>
  <si>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</si>
  <si>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</si>
  <si>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</si>
  <si>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</si>
  <si>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</si>
  <si>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</si>
  <si>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</si>
  <si>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</si>
  <si>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</si>
  <si>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</si>
  <si>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</si>
  <si>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</si>
  <si>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</si>
  <si>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</si>
  <si>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</si>
  <si>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</si>
  <si>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</si>
  <si>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</si>
  <si>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</si>
  <si>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</si>
  <si>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</si>
  <si>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</si>
  <si>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</si>
  <si>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</si>
  <si>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</si>
  <si>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</si>
  <si>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</si>
  <si>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</si>
  <si>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</si>
  <si>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</si>
  <si>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</si>
  <si>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</si>
  <si>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</si>
  <si>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</si>
  <si>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</si>
  <si>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</si>
  <si>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</si>
  <si>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</si>
  <si>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</si>
  <si>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</si>
  <si>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</si>
  <si>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</si>
  <si>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</si>
  <si>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</si>
  <si>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</si>
  <si>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</si>
  <si>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</si>
  <si>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</si>
  <si>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</si>
  <si>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</si>
  <si>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</si>
  <si>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</si>
  <si>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</si>
  <si>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</si>
  <si>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</si>
  <si>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</si>
  <si>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</si>
  <si>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</si>
  <si>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</si>
  <si>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</si>
  <si>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</si>
  <si>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</si>
  <si>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</si>
  <si>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</si>
  <si>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</si>
  <si>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</si>
  <si>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</si>
  <si>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</si>
  <si>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</si>
  <si>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</si>
  <si>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</si>
  <si>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</si>
  <si>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</si>
  <si>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</si>
  <si>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</si>
  <si>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</si>
  <si>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</si>
  <si>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</si>
  <si>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</si>
  <si>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</si>
  <si>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</si>
  <si>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</si>
  <si>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</si>
  <si>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</si>
  <si>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</si>
  <si>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</si>
  <si>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</si>
  <si>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</si>
  <si>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</si>
  <si>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</si>
  <si>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</si>
  <si>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</si>
  <si>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</si>
  <si>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</si>
  <si>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</si>
  <si>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</si>
  <si>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</si>
  <si>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</si>
  <si>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</si>
  <si>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</si>
  <si>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</si>
  <si>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</si>
  <si>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</si>
  <si>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</si>
  <si>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</si>
  <si>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</si>
  <si>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</si>
  <si>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</si>
  <si>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</si>
  <si>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</si>
  <si>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</si>
  <si>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</si>
  <si>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</si>
  <si>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</si>
  <si>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</si>
  <si>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</si>
  <si>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</si>
  <si>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</si>
  <si>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</si>
  <si>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</si>
  <si>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</si>
  <si>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</si>
  <si>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</si>
  <si>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</si>
  <si>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</si>
  <si>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</si>
  <si>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</si>
  <si>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</si>
  <si>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</si>
  <si>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</si>
  <si>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</si>
  <si>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</si>
  <si>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</si>
  <si>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</si>
  <si>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</si>
  <si>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</si>
  <si>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</si>
  <si>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</si>
  <si>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</si>
  <si>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</si>
  <si>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</si>
  <si>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</si>
  <si>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</si>
  <si>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</si>
  <si>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</si>
  <si>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</si>
  <si>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</si>
  <si>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</si>
  <si>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</si>
  <si>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</si>
  <si>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</si>
  <si>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</si>
  <si>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</si>
  <si>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</si>
  <si>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</si>
  <si>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</si>
  <si>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</si>
  <si>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</si>
  <si>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</si>
  <si>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</si>
  <si>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</si>
  <si>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</si>
  <si>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</si>
  <si>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</si>
  <si>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</si>
  <si>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</si>
  <si>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</si>
  <si>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</si>
  <si>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</si>
  <si>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</si>
  <si>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</si>
  <si>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</si>
  <si>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</si>
  <si>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</si>
  <si>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</si>
  <si>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</si>
  <si>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</si>
  <si>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</si>
  <si>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</si>
  <si>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</si>
  <si>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</si>
  <si>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</si>
  <si>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</si>
  <si>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</si>
  <si>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</si>
  <si>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</si>
  <si>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</si>
  <si>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</si>
  <si>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</si>
  <si>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</si>
  <si>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</si>
  <si>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</si>
  <si>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</si>
  <si>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</si>
  <si>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</si>
  <si>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</si>
  <si>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</si>
  <si>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</si>
  <si>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</si>
  <si>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</si>
  <si>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</si>
  <si>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</si>
  <si>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</si>
  <si>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</si>
  <si>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</si>
  <si>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</si>
  <si>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</si>
  <si>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</si>
  <si>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</si>
  <si>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</si>
  <si>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</si>
  <si>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</si>
  <si>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</si>
  <si>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</si>
  <si>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</si>
  <si>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</si>
  <si>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</si>
  <si>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</si>
  <si>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</si>
  <si>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</si>
  <si>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</si>
  <si>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</si>
  <si>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</si>
  <si>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</si>
  <si>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</si>
  <si>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</si>
  <si>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</si>
  <si>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</si>
  <si>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</si>
  <si>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</si>
  <si>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</si>
  <si>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</si>
  <si>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</si>
  <si>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</si>
  <si>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</si>
  <si>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</si>
  <si>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</si>
  <si>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</si>
  <si>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</si>
  <si>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</si>
  <si>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</si>
  <si>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</si>
  <si>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</si>
  <si>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</si>
  <si>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</si>
  <si>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</si>
  <si>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</si>
  <si>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</si>
  <si>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</si>
  <si>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</si>
  <si>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</si>
  <si>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</si>
  <si>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</si>
  <si>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</si>
  <si>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</si>
  <si>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</si>
  <si>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</si>
  <si>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</si>
  <si>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</si>
  <si>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</si>
  <si>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</si>
  <si>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</si>
  <si>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</si>
  <si>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</si>
  <si>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</si>
  <si>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</si>
  <si>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</si>
  <si>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</si>
  <si>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</si>
  <si>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</si>
  <si>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</si>
  <si>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</si>
  <si>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</si>
  <si>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</si>
  <si>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</si>
  <si>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</si>
  <si>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</si>
  <si>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</si>
  <si>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</si>
  <si>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</si>
  <si>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</si>
  <si>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</si>
  <si>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</si>
  <si>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</si>
  <si>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</si>
  <si>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</si>
  <si>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</si>
  <si>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</si>
  <si>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</si>
  <si>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</si>
  <si>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</si>
  <si>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</si>
  <si>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</si>
  <si>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</si>
  <si>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</si>
  <si>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</si>
  <si>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</si>
  <si>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</si>
  <si>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</si>
  <si>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</si>
  <si>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</si>
  <si>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</si>
  <si>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</si>
  <si>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</si>
  <si>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</si>
  <si>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</si>
  <si>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</si>
  <si>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</si>
  <si>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</si>
  <si>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</si>
  <si>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</si>
  <si>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</si>
  <si>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</si>
  <si>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</si>
  <si>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</si>
  <si>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</si>
  <si>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</si>
  <si>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</si>
  <si>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</si>
  <si>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</si>
  <si>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</si>
  <si>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</si>
  <si>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</si>
  <si>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</si>
  <si>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</si>
  <si>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</si>
  <si>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</si>
  <si>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</si>
  <si>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</si>
  <si>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</si>
  <si>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</si>
  <si>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</si>
  <si>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</si>
  <si>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</si>
  <si>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</si>
  <si>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</si>
  <si>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</si>
  <si>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</si>
  <si>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</si>
  <si>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</si>
  <si>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</si>
  <si>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</si>
  <si>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</si>
  <si>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</si>
  <si>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</si>
  <si>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</si>
  <si>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</si>
  <si>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</si>
  <si>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</si>
  <si>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</si>
  <si>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</si>
  <si>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</si>
  <si>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</si>
  <si>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</si>
  <si>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</si>
  <si>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</si>
  <si>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</si>
  <si>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</si>
  <si>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</si>
  <si>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</si>
  <si>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</si>
  <si>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</si>
  <si>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</si>
  <si>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</si>
  <si>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</si>
  <si>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</si>
  <si>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</si>
  <si>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</si>
  <si>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</si>
  <si>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</si>
  <si>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</si>
  <si>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</si>
  <si>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</si>
  <si>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</si>
  <si>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</si>
  <si>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</si>
  <si>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</si>
  <si>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</si>
  <si>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</si>
  <si>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</si>
  <si>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</si>
  <si>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</si>
  <si>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</si>
  <si>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</si>
  <si>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</si>
  <si>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</si>
  <si>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</si>
  <si>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</si>
  <si>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</si>
  <si>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</si>
  <si>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</si>
  <si>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</si>
  <si>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</si>
  <si>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</si>
  <si>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</si>
  <si>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</si>
  <si>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</si>
  <si>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</si>
  <si>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</si>
  <si>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</si>
  <si>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</si>
  <si>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</si>
  <si>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</si>
  <si>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</si>
  <si>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</si>
  <si>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</si>
  <si>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</si>
  <si>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</si>
  <si>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</si>
  <si>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</si>
  <si>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</si>
  <si>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</si>
  <si>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</si>
  <si>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</si>
  <si>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</si>
  <si>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</si>
  <si>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</si>
  <si>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</si>
  <si>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</si>
  <si>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</si>
  <si>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</si>
  <si>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</si>
  <si>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</si>
  <si>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</si>
  <si>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</si>
  <si>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</si>
  <si>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</si>
  <si>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</si>
  <si>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</si>
  <si>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</si>
  <si>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</si>
  <si>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</si>
  <si>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</si>
  <si>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</si>
  <si>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</si>
  <si>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</si>
  <si>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</si>
  <si>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</si>
  <si>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</si>
  <si>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</si>
  <si>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</si>
  <si>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</si>
  <si>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</si>
  <si>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</si>
  <si>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</si>
  <si>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</si>
  <si>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</si>
  <si>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</si>
  <si>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</si>
  <si>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</si>
  <si>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</si>
  <si>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</si>
  <si>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</si>
  <si>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</si>
  <si>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</si>
  <si>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</si>
  <si>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</si>
  <si>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</si>
  <si>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</si>
  <si>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</si>
  <si>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</si>
  <si>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</si>
  <si>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</si>
  <si>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</si>
  <si>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</si>
  <si>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</si>
  <si>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</si>
  <si>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</si>
  <si>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</si>
  <si>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</si>
  <si>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</si>
  <si>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</si>
  <si>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</si>
  <si>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</si>
  <si>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</si>
  <si>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</si>
  <si>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</si>
  <si>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</si>
  <si>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</si>
  <si>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</si>
  <si>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</si>
  <si>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</si>
  <si>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</si>
  <si>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</si>
  <si>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</si>
  <si>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</si>
  <si>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</si>
  <si>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</si>
  <si>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</si>
  <si>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</si>
  <si>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</si>
  <si>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</si>
  <si>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</si>
  <si>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</si>
  <si>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</si>
  <si>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</si>
  <si>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</si>
  <si>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</si>
  <si>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</si>
  <si>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</si>
  <si>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</si>
  <si>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</si>
  <si>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</si>
  <si>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</si>
  <si>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</si>
  <si>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</si>
  <si>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</si>
  <si>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</si>
  <si>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</si>
  <si>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</si>
  <si>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</si>
  <si>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</si>
  <si>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</si>
  <si>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</si>
  <si>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</si>
  <si>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</si>
  <si>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</si>
  <si>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</si>
  <si>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</si>
  <si>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</si>
  <si>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</si>
  <si>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</si>
  <si>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</si>
  <si>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</si>
  <si>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</si>
  <si>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</si>
  <si>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</si>
  <si>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</si>
  <si>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</si>
  <si>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</si>
  <si>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</si>
  <si>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</si>
  <si>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</si>
  <si>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</si>
  <si>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</si>
  <si>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</si>
  <si>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</si>
  <si>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</si>
  <si>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</si>
  <si>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</si>
  <si>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</si>
  <si>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</si>
  <si>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</si>
  <si>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</si>
  <si>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</si>
  <si>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</si>
  <si>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</si>
  <si>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</si>
  <si>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</si>
  <si>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</si>
  <si>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</si>
  <si>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</si>
  <si>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</si>
  <si>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</si>
  <si>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</si>
  <si>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</si>
  <si>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</si>
  <si>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</si>
  <si>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</si>
  <si>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</si>
  <si>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</si>
  <si>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</si>
  <si>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</si>
  <si>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</si>
  <si>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</si>
  <si>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</si>
  <si>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</si>
  <si>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</si>
  <si>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</si>
  <si>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</si>
  <si>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</si>
  <si>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</si>
  <si>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</si>
  <si>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</si>
  <si>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</si>
  <si>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</si>
  <si>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</si>
  <si>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</si>
  <si>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</si>
  <si>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</si>
  <si>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</si>
  <si>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</si>
  <si>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</si>
  <si>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</si>
  <si>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</si>
  <si>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</si>
  <si>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</si>
  <si>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</si>
  <si>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</si>
  <si>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</si>
  <si>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</si>
  <si>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</si>
  <si>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</si>
  <si>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</si>
  <si>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</si>
  <si>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</si>
  <si>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</si>
  <si>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</si>
  <si>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</si>
  <si>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</si>
  <si>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</si>
  <si>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</si>
  <si>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</si>
  <si>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</si>
  <si>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</si>
  <si>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</si>
  <si>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</si>
  <si>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</si>
  <si>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</si>
  <si>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</si>
  <si>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</si>
  <si>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</si>
  <si>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</si>
  <si>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</si>
  <si>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</si>
  <si>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</si>
  <si>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</si>
  <si>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</si>
  <si>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</si>
  <si>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</si>
  <si>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</si>
  <si>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</si>
  <si>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</si>
  <si>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</si>
  <si>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</si>
  <si>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</si>
  <si>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</si>
  <si>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</si>
  <si>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</si>
  <si>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</si>
  <si>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</si>
  <si>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</si>
  <si>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</si>
  <si>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</si>
  <si>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</si>
  <si>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</si>
  <si>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</si>
  <si>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</si>
  <si>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</si>
  <si>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</si>
  <si>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</si>
  <si>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</si>
  <si>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</si>
  <si>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</si>
  <si>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</si>
  <si>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</si>
  <si>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</si>
  <si>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</si>
  <si>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</si>
  <si>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</si>
  <si>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</si>
  <si>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</si>
  <si>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</si>
  <si>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</si>
  <si>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</si>
  <si>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</si>
  <si>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</si>
  <si>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</si>
  <si>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</si>
  <si>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</si>
  <si>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</si>
  <si>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</si>
  <si>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</si>
  <si>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</si>
  <si>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</si>
  <si>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</si>
  <si>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</si>
  <si>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</si>
  <si>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</si>
  <si>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</si>
  <si>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</si>
  <si>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</si>
  <si>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</si>
  <si>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</si>
  <si>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</si>
  <si>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</si>
  <si>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</si>
  <si>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</si>
  <si>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</si>
  <si>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</si>
  <si>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</si>
  <si>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</si>
  <si>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</si>
  <si>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</si>
  <si>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</si>
  <si>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</si>
  <si>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</si>
  <si>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</si>
  <si>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</si>
  <si>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</si>
  <si>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</si>
  <si>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</si>
  <si>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</si>
  <si>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</si>
  <si>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</si>
  <si>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</si>
  <si>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</si>
  <si>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</si>
  <si>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</si>
  <si>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</si>
  <si>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</si>
  <si>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</si>
  <si>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</si>
  <si>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</si>
  <si>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</si>
  <si>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</si>
  <si>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</si>
  <si>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</si>
  <si>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</si>
  <si>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</si>
  <si>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</si>
  <si>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</si>
  <si>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</si>
  <si>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</si>
  <si>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</si>
  <si>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</si>
  <si>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</si>
  <si>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</si>
  <si>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</si>
  <si>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</si>
  <si>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</si>
  <si>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</si>
  <si>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</si>
  <si>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</si>
  <si>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</si>
  <si>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</si>
  <si>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</si>
  <si>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</si>
  <si>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</si>
  <si>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</si>
  <si>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</si>
  <si>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</si>
  <si>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</si>
  <si>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</si>
  <si>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</si>
  <si>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</si>
  <si>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</si>
  <si>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</si>
  <si>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</si>
  <si>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</si>
  <si>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</si>
  <si>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</si>
  <si>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</si>
  <si>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</si>
  <si>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</si>
  <si>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</si>
  <si>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</si>
  <si>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</si>
  <si>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</si>
  <si>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</si>
  <si>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</si>
  <si>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</si>
  <si>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</si>
  <si>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</si>
  <si>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</si>
  <si>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</si>
  <si>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</si>
  <si>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</si>
  <si>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</si>
  <si>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</si>
  <si>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</si>
  <si>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</si>
  <si>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</si>
  <si>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</si>
  <si>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</si>
  <si>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</si>
  <si>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</si>
  <si>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</si>
  <si>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</si>
  <si>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</si>
  <si>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</si>
  <si>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</si>
  <si>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</si>
  <si>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</si>
  <si>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</si>
  <si>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</si>
  <si>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</si>
  <si>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</si>
  <si>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</si>
  <si>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</si>
  <si>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</si>
  <si>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</si>
  <si>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</si>
  <si>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</si>
  <si>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</si>
  <si>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</si>
  <si>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</si>
  <si>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</si>
  <si>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</si>
  <si>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</si>
  <si>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</si>
  <si>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</si>
  <si>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</si>
  <si>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</si>
  <si>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</si>
  <si>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</si>
  <si>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</si>
  <si>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</si>
  <si>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</si>
  <si>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</si>
  <si>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</si>
  <si>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</si>
  <si>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</si>
  <si>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</si>
  <si>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</si>
  <si>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</si>
  <si>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</si>
  <si>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</si>
  <si>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</si>
  <si>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</si>
  <si>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</si>
  <si>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</si>
  <si>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</si>
  <si>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</si>
  <si>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</si>
  <si>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</si>
  <si>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</si>
  <si>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</si>
  <si>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</si>
  <si>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</si>
  <si>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</si>
  <si>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</si>
  <si>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</si>
  <si>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</si>
  <si>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</si>
  <si>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</si>
  <si>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</si>
  <si>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</si>
  <si>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</si>
  <si>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</si>
  <si>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</si>
  <si>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</si>
  <si>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</si>
  <si>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</si>
  <si>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</si>
  <si>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</si>
  <si>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</si>
  <si>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</si>
  <si>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</si>
  <si>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</si>
  <si>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</si>
  <si>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</si>
  <si>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</si>
  <si>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</si>
  <si>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</si>
  <si>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</si>
  <si>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</si>
  <si>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</si>
  <si>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</si>
  <si>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</si>
  <si>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</si>
  <si>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</si>
  <si>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</si>
  <si>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</si>
  <si>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</si>
  <si>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</si>
  <si>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</si>
  <si>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</si>
  <si>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</si>
  <si>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</si>
  <si>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</si>
  <si>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</si>
  <si>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</si>
  <si>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</si>
  <si>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</si>
  <si>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</si>
  <si>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</si>
  <si>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</si>
  <si>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</si>
  <si>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</si>
  <si>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</si>
  <si>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</si>
  <si>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</si>
  <si>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</si>
  <si>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</si>
  <si>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</si>
  <si>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</si>
  <si>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</si>
  <si>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</si>
  <si>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</si>
  <si>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</si>
  <si>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</si>
  <si>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</si>
  <si>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</si>
  <si>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</si>
  <si>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</si>
  <si>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</si>
  <si>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</si>
  <si>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</si>
  <si>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</si>
  <si>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</si>
  <si>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</si>
  <si>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</si>
  <si>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</si>
  <si>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</si>
  <si>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</si>
  <si>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</si>
  <si>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</si>
  <si>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</si>
  <si>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</si>
  <si>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</si>
  <si>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</si>
  <si>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</si>
  <si>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</si>
  <si>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</si>
  <si>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</si>
  <si>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</si>
  <si>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</si>
  <si>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</si>
  <si>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</si>
  <si>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</si>
  <si>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</si>
  <si>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</si>
  <si>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</si>
  <si>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</si>
  <si>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</si>
  <si>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</si>
  <si>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</si>
  <si>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</si>
  <si>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</si>
  <si>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</si>
  <si>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</si>
  <si>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</si>
  <si>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</si>
  <si>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</si>
  <si>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</si>
  <si>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</si>
  <si>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</si>
  <si>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</si>
  <si>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</si>
  <si>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</si>
  <si>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</si>
  <si>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</si>
  <si>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</si>
  <si>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</si>
  <si>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</si>
  <si>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</si>
  <si>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</si>
  <si>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</si>
  <si>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</si>
  <si>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</si>
  <si>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</si>
  <si>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</si>
  <si>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</si>
  <si>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</si>
  <si>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</si>
  <si>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</si>
  <si>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</si>
  <si>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</si>
  <si>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</si>
  <si>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</si>
  <si>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</si>
  <si>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</si>
  <si>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</si>
  <si>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</si>
  <si>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</si>
  <si>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</si>
  <si>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</si>
  <si>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</si>
  <si>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</si>
  <si>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</si>
  <si>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</si>
  <si>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</si>
  <si>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</si>
  <si>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</si>
  <si>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</si>
  <si>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</si>
  <si>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</si>
  <si>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</si>
  <si>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</si>
  <si>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</si>
  <si>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</si>
  <si>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</si>
  <si>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</si>
  <si>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</si>
  <si>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</si>
  <si>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</si>
  <si>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</si>
  <si>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</si>
  <si>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</si>
  <si>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</si>
  <si>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</si>
  <si>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</si>
  <si>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</si>
  <si>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</si>
  <si>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</si>
  <si>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</si>
  <si>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</si>
  <si>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</si>
  <si>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</si>
  <si>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</si>
  <si>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</si>
  <si>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</si>
  <si>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</si>
  <si>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</si>
  <si>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</si>
  <si>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</si>
  <si>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</si>
  <si>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</si>
  <si>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</si>
  <si>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</si>
  <si>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</si>
  <si>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</si>
  <si>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</si>
  <si>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</si>
  <si>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</si>
  <si>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</si>
  <si>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</si>
  <si>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</si>
  <si>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</si>
  <si>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</si>
  <si>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</si>
  <si>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</si>
  <si>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</si>
  <si>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</si>
  <si>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</si>
  <si>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</si>
  <si>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</si>
  <si>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</si>
  <si>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</si>
  <si>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</si>
  <si>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</si>
  <si>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</si>
  <si>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</si>
  <si>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</si>
  <si>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</si>
  <si>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</si>
  <si>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</si>
  <si>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</si>
  <si>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</si>
  <si>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</si>
  <si>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</si>
  <si>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</si>
  <si>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</si>
  <si>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</si>
  <si>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</si>
  <si>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</si>
  <si>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</si>
  <si>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</si>
  <si>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</si>
  <si>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</si>
  <si>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</si>
  <si>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</si>
  <si>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</si>
  <si>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</si>
  <si>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</si>
  <si>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</si>
  <si>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</si>
  <si>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</si>
  <si>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</si>
  <si>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</si>
  <si>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</si>
  <si>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</si>
  <si>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</si>
  <si>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</si>
  <si>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</si>
  <si>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</si>
  <si>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</si>
  <si>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</si>
  <si>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</si>
  <si>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</si>
  <si>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</si>
  <si>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</si>
  <si>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</si>
  <si>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</si>
  <si>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</si>
  <si>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</si>
  <si>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</si>
  <si>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</si>
  <si>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</si>
  <si>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</si>
  <si>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</si>
  <si>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</si>
  <si>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</si>
  <si>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</si>
  <si>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</si>
  <si>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</si>
  <si>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</si>
  <si>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</si>
  <si>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</si>
  <si>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</si>
  <si>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</si>
  <si>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</si>
  <si>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</si>
  <si>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</si>
  <si>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</si>
  <si>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</si>
  <si>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</si>
  <si>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</si>
  <si>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</si>
  <si>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</si>
  <si>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</si>
  <si>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</si>
  <si>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</si>
  <si>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</si>
  <si>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</si>
  <si>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</si>
  <si>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</si>
  <si>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</si>
  <si>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</si>
  <si>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</si>
  <si>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</si>
  <si>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</si>
  <si>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</si>
  <si>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</si>
  <si>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</si>
  <si>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</si>
  <si>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</si>
  <si>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</si>
  <si>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</si>
  <si>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</si>
  <si>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</si>
  <si>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</si>
  <si>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</si>
  <si>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</si>
  <si>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</si>
  <si>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</si>
  <si>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</si>
  <si>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</si>
  <si>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</si>
  <si>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</si>
  <si>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</si>
  <si>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</si>
  <si>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</si>
  <si>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</si>
  <si>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</si>
  <si>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</si>
  <si>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</si>
  <si>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</si>
  <si>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</si>
  <si>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</si>
  <si>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</si>
  <si>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</si>
  <si>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</si>
  <si>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</si>
  <si>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</si>
  <si>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</si>
  <si>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</si>
  <si>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</si>
  <si>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</si>
  <si>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</si>
  <si>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</si>
  <si>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</si>
  <si>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</si>
  <si>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</si>
  <si>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</si>
  <si>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</si>
  <si>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</si>
  <si>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</si>
  <si>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</si>
  <si>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</si>
  <si>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</si>
  <si>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</si>
  <si>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</si>
  <si>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</si>
  <si>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</si>
  <si>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</si>
  <si>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</si>
  <si>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</si>
  <si>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</si>
  <si>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</si>
  <si>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</si>
  <si>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</si>
  <si>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</si>
  <si>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</si>
  <si>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</si>
  <si>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</si>
  <si>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</si>
  <si>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</si>
  <si>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</si>
  <si>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</si>
  <si>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</si>
  <si>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</si>
  <si>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</si>
  <si>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</si>
  <si>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</si>
  <si>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</si>
  <si>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</si>
  <si>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</si>
  <si>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</si>
  <si>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</si>
  <si>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</si>
  <si>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</si>
  <si>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</si>
  <si>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</si>
  <si>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</si>
  <si>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</si>
  <si>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</si>
  <si>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</si>
  <si>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</si>
  <si>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</si>
  <si>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</si>
  <si>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</si>
  <si>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</si>
  <si>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</si>
  <si>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</si>
  <si>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</si>
  <si>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</si>
  <si>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</si>
  <si>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</si>
  <si>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</si>
  <si>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</si>
  <si>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</si>
  <si>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</si>
  <si>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</si>
  <si>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</si>
  <si>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</si>
  <si>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</si>
  <si>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</si>
  <si>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</si>
  <si>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</si>
  <si>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</si>
  <si>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</si>
  <si>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</si>
  <si>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</si>
  <si>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</si>
  <si>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</si>
  <si>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</si>
  <si>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</si>
  <si>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</si>
  <si>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</si>
  <si>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</si>
  <si>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</si>
  <si>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</si>
  <si>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</si>
  <si>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</si>
  <si>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</si>
  <si>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</si>
  <si>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</si>
  <si>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</si>
  <si>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</si>
  <si>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</si>
  <si>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</si>
  <si>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</si>
  <si>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</si>
  <si>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</si>
  <si>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</si>
  <si>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</si>
  <si>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</si>
  <si>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</si>
  <si>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</si>
  <si>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</si>
  <si>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</si>
  <si>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</si>
  <si>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</si>
  <si>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</si>
  <si>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</si>
  <si>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</si>
  <si>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</si>
  <si>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</si>
  <si>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</si>
  <si>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</si>
  <si>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</si>
  <si>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</si>
  <si>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</si>
  <si>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</si>
  <si>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</si>
  <si>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</si>
  <si>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</si>
  <si>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</si>
  <si>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</si>
  <si>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</si>
  <si>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</si>
  <si>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</si>
  <si>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</si>
  <si>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</si>
  <si>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</si>
  <si>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</si>
  <si>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</si>
  <si>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</si>
  <si>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</si>
  <si>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</si>
  <si>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</si>
  <si>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</si>
  <si>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</si>
  <si>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</si>
  <si>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</si>
  <si>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</si>
  <si>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</si>
  <si>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</si>
  <si>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</si>
  <si>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</si>
  <si>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</si>
  <si>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</si>
  <si>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</si>
  <si>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</si>
  <si>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</si>
  <si>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</si>
  <si>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</si>
  <si>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</si>
  <si>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</si>
  <si>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</si>
  <si>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</si>
  <si>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</si>
  <si>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</si>
  <si>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</si>
  <si>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</si>
  <si>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</si>
  <si>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</si>
  <si>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</si>
  <si>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</si>
  <si>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</si>
  <si>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</si>
  <si>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</si>
  <si>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</si>
  <si>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</si>
  <si>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</si>
  <si>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</si>
  <si>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</si>
  <si>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</si>
  <si>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</si>
  <si>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</si>
  <si>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</si>
  <si>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</si>
  <si>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</si>
  <si>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</si>
  <si>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</si>
  <si>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</si>
  <si>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</si>
  <si>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</si>
  <si>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</si>
  <si>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</si>
  <si>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</si>
  <si>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</si>
  <si>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</si>
  <si>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</si>
  <si>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</si>
  <si>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</si>
  <si>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</si>
  <si>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</si>
  <si>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</si>
  <si>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</si>
  <si>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</si>
  <si>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</si>
  <si>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</si>
  <si>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</si>
  <si>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</si>
  <si>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</si>
  <si>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</si>
  <si>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</si>
  <si>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</si>
  <si>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</si>
  <si>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</si>
  <si>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</si>
  <si>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</si>
  <si>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</si>
  <si>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</si>
  <si>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</si>
  <si>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</si>
  <si>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</si>
  <si>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</si>
  <si>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</si>
  <si>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</si>
  <si>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</si>
  <si>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</si>
  <si>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</si>
  <si>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</si>
  <si>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</si>
  <si>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</si>
  <si>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</si>
  <si>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</si>
  <si>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</si>
  <si>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</si>
  <si>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</si>
  <si>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</si>
  <si>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</si>
  <si>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</si>
  <si>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</si>
  <si>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</si>
  <si>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</si>
  <si>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</si>
  <si>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</si>
  <si>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</si>
  <si>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</si>
  <si>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</si>
  <si>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</si>
  <si>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</si>
  <si>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</si>
  <si>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</si>
  <si>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</si>
  <si>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</si>
  <si>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</si>
  <si>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</si>
  <si>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</si>
  <si>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</si>
  <si>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</si>
  <si>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</si>
  <si>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</si>
  <si>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</si>
  <si>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</si>
  <si>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</si>
  <si>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</si>
  <si>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</si>
  <si>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</si>
  <si>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</si>
  <si>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</si>
  <si>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</si>
  <si>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</si>
  <si>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</si>
  <si>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</si>
  <si>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</si>
  <si>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</si>
  <si>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</si>
  <si>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</si>
  <si>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</si>
  <si>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</si>
  <si>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</si>
  <si>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</si>
  <si>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</si>
  <si>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</si>
  <si>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</si>
  <si>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</si>
  <si>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</si>
  <si>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</si>
  <si>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</si>
  <si>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</si>
  <si>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</si>
  <si>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</si>
  <si>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</si>
  <si>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</si>
  <si>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</si>
  <si>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</si>
  <si>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</si>
  <si>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</si>
  <si>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</si>
  <si>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</si>
  <si>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</si>
  <si>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</si>
  <si>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</si>
  <si>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</si>
  <si>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</si>
  <si>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</si>
  <si>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</si>
  <si>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</si>
  <si>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</si>
  <si>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</si>
  <si>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</si>
  <si>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</si>
  <si>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</si>
  <si>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</si>
  <si>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</si>
  <si>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</si>
  <si>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</si>
  <si>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</si>
  <si>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</si>
  <si>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</si>
  <si>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</si>
  <si>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</si>
  <si>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</si>
  <si>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</si>
  <si>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</si>
  <si>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</si>
  <si>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</si>
  <si>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</si>
  <si>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</si>
  <si>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</si>
  <si>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</si>
  <si>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</si>
  <si>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</si>
  <si>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</si>
  <si>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</si>
  <si>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</si>
  <si>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</si>
  <si>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</si>
  <si>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</si>
  <si>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</si>
  <si>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</si>
  <si>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</si>
  <si>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</si>
  <si>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</si>
  <si>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</si>
  <si>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</si>
  <si>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</si>
  <si>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</si>
  <si>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</si>
  <si>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</si>
  <si>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</si>
  <si>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</si>
  <si>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</si>
  <si>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</si>
  <si>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</si>
  <si>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</si>
  <si>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</si>
  <si>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</si>
  <si>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</si>
  <si>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</si>
  <si>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</si>
  <si>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</si>
  <si>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</si>
  <si>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</si>
  <si>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</si>
  <si>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</si>
  <si>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</si>
  <si>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</si>
  <si>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</si>
  <si>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</si>
  <si>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</si>
  <si>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</si>
  <si>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</si>
  <si>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</si>
  <si>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</si>
  <si>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</si>
  <si>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</si>
  <si>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</si>
  <si>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</si>
  <si>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</si>
  <si>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</si>
  <si>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</si>
  <si>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</si>
  <si>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</si>
  <si>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</si>
  <si>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</si>
  <si>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</si>
  <si>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</si>
  <si>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</si>
  <si>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</si>
  <si>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</si>
  <si>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</si>
  <si>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</si>
  <si>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</si>
  <si>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</si>
  <si>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</si>
  <si>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</si>
  <si>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</si>
  <si>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</si>
  <si>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</si>
  <si>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</si>
  <si>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</si>
  <si>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</si>
  <si>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</si>
  <si>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</si>
  <si>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</si>
  <si>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</si>
  <si>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</si>
  <si>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</si>
  <si>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</si>
  <si>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</si>
  <si>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</si>
  <si>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</si>
  <si>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</si>
  <si>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</si>
  <si>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</si>
  <si>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</si>
  <si>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</si>
  <si>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</si>
  <si>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</si>
  <si>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</si>
  <si>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</si>
  <si>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</si>
  <si>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</si>
  <si>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</si>
  <si>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</si>
  <si>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</si>
  <si>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</si>
  <si>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</si>
  <si>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</si>
  <si>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</si>
  <si>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</si>
  <si>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</si>
  <si>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</si>
  <si>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</si>
  <si>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</si>
  <si>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</si>
  <si>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</si>
  <si>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</si>
  <si>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</si>
  <si>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</si>
  <si>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</si>
  <si>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</si>
  <si>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</si>
  <si>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</si>
  <si>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</si>
  <si>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</si>
  <si>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</si>
  <si>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</si>
  <si>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</si>
  <si>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</si>
  <si>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</si>
  <si>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</si>
  <si>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</si>
  <si>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</si>
  <si>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</si>
  <si>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</si>
  <si>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</si>
  <si>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</si>
  <si>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</si>
  <si>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</si>
  <si>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</si>
  <si>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</si>
  <si>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</si>
  <si>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</si>
  <si>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</si>
  <si>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</si>
  <si>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</si>
  <si>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</si>
  <si>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</si>
  <si>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</si>
  <si>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</si>
  <si>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</si>
  <si>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</si>
  <si>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</si>
  <si>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</si>
  <si>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</si>
  <si>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</si>
  <si>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</si>
  <si>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</si>
  <si>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</si>
  <si>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</si>
  <si>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</si>
  <si>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</si>
  <si>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</si>
  <si>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</si>
  <si>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</si>
  <si>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</si>
  <si>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</si>
  <si>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</si>
  <si>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</si>
  <si>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</si>
  <si>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</si>
  <si>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</si>
  <si>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</si>
  <si>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</si>
  <si>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</si>
  <si>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</si>
  <si>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</si>
  <si>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</si>
  <si>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</si>
  <si>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</si>
  <si>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</si>
  <si>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</si>
  <si>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</si>
  <si>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</si>
  <si>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</si>
  <si>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</si>
  <si>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</si>
  <si>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</si>
  <si>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</si>
  <si>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</si>
  <si>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</si>
  <si>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</si>
  <si>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</si>
  <si>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</si>
  <si>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</si>
  <si>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</si>
  <si>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</si>
  <si>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</si>
  <si>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</si>
  <si>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</si>
  <si>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</si>
  <si>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</si>
  <si>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</si>
  <si>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</si>
  <si>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</si>
  <si>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</si>
  <si>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</si>
  <si>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</si>
  <si>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</si>
  <si>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</si>
  <si>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</si>
  <si>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</si>
  <si>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</si>
  <si>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</si>
  <si>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</si>
  <si>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</si>
  <si>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</si>
  <si>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</si>
  <si>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</si>
  <si>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</si>
  <si>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</si>
  <si>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</si>
  <si>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</si>
  <si>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</si>
  <si>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</si>
  <si>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</si>
  <si>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</si>
  <si>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</si>
  <si>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</si>
  <si>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</si>
  <si>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</si>
  <si>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</si>
  <si>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</si>
  <si>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</si>
  <si>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</si>
  <si>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</si>
  <si>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</si>
  <si>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</si>
  <si>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</si>
  <si>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</si>
  <si>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</si>
  <si>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</si>
  <si>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</si>
  <si>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</si>
  <si>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</si>
  <si>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</si>
  <si>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</si>
  <si>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</si>
  <si>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</si>
  <si>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</si>
  <si>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</si>
  <si>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</si>
  <si>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</si>
  <si>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</si>
  <si>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</si>
  <si>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</si>
  <si>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</si>
  <si>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</si>
  <si>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</si>
  <si>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</si>
  <si>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</si>
  <si>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</si>
  <si>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</si>
  <si>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</si>
  <si>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</si>
  <si>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</si>
  <si>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</si>
  <si>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</si>
  <si>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</si>
  <si>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</si>
  <si>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</si>
  <si>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</si>
  <si>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</si>
  <si>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</si>
  <si>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</si>
  <si>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</si>
  <si>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</si>
  <si>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</si>
  <si>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</si>
  <si>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</si>
  <si>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</si>
  <si>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</si>
  <si>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</si>
  <si>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</si>
  <si>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</si>
  <si>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</si>
  <si>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</si>
  <si>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</si>
  <si>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</si>
  <si>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</si>
  <si>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</si>
  <si>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</si>
  <si>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</si>
  <si>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</si>
  <si>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</si>
  <si>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</si>
  <si>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</si>
  <si>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</si>
  <si>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</si>
  <si>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</si>
  <si>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</si>
  <si>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</si>
  <si>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</si>
  <si>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</si>
  <si>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</si>
  <si>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</si>
  <si>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</si>
  <si>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</si>
  <si>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</si>
  <si>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</si>
  <si>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</si>
  <si>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</si>
  <si>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</si>
  <si>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</si>
  <si>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</si>
  <si>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</si>
  <si>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</si>
  <si>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</si>
  <si>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</si>
  <si>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</si>
  <si>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</si>
  <si>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</si>
  <si>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</si>
  <si>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</si>
  <si>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</si>
  <si>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</si>
  <si>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</si>
  <si>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</si>
  <si>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</si>
  <si>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</si>
  <si>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</si>
  <si>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</si>
  <si>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</si>
  <si>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</si>
  <si>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</si>
  <si>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</si>
  <si>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</si>
  <si>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</si>
  <si>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</si>
  <si>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</si>
  <si>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</si>
  <si>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</si>
  <si>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</si>
  <si>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</si>
  <si>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</si>
  <si>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</si>
  <si>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</si>
  <si>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</si>
  <si>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</si>
  <si>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</si>
  <si>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</si>
  <si>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</si>
  <si>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</si>
  <si>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</si>
  <si>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</si>
  <si>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</si>
  <si>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</si>
  <si>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</si>
  <si>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</si>
  <si>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</si>
  <si>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</si>
  <si>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</si>
  <si>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</si>
  <si>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</si>
  <si>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</si>
  <si>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</si>
  <si>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</si>
  <si>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</si>
  <si>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</si>
  <si>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</si>
  <si>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</si>
  <si>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</si>
  <si>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</si>
  <si>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</si>
  <si>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</si>
  <si>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</si>
  <si>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</si>
  <si>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</si>
  <si>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</si>
  <si>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</si>
  <si>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</si>
  <si>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</si>
  <si>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</si>
  <si>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</si>
  <si>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</si>
  <si>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</si>
  <si>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</si>
  <si>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</si>
  <si>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</si>
  <si>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</si>
  <si>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</si>
  <si>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</si>
  <si>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</si>
  <si>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</si>
  <si>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</si>
  <si>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</si>
  <si>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</si>
  <si>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</si>
  <si>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</si>
  <si>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</si>
  <si>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</si>
  <si>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</si>
  <si>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</si>
  <si>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</si>
  <si>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</si>
  <si>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</si>
  <si>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</si>
  <si>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</si>
  <si>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</si>
  <si>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</si>
  <si>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</si>
  <si>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</si>
  <si>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</si>
  <si>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</si>
  <si>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</si>
  <si>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</si>
  <si>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</si>
  <si>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</si>
  <si>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</si>
  <si>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</si>
  <si>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</si>
  <si>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</si>
  <si>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</si>
  <si>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</si>
  <si>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</si>
  <si>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</si>
  <si>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</si>
  <si>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</si>
  <si>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</si>
  <si>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</si>
  <si>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</si>
  <si>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</si>
  <si>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</si>
  <si>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</si>
  <si>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</si>
  <si>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</si>
  <si>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</si>
  <si>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</si>
  <si>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</si>
  <si>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</si>
  <si>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</si>
  <si>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</si>
  <si>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</si>
  <si>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</si>
  <si>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</si>
  <si>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</si>
  <si>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</si>
  <si>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</si>
  <si>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</si>
  <si>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</si>
  <si>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</si>
  <si>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</si>
  <si>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</si>
  <si>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</si>
  <si>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</si>
  <si>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</si>
  <si>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</si>
  <si>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</si>
  <si>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</si>
  <si>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</si>
  <si>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</si>
  <si>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</si>
  <si>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</si>
  <si>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</si>
  <si>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</si>
  <si>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</si>
  <si>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</si>
  <si>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</si>
  <si>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</si>
  <si>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</si>
  <si>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</si>
  <si>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</si>
  <si>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</si>
  <si>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</si>
  <si>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</si>
  <si>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</si>
  <si>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</si>
  <si>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</si>
  <si>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</si>
  <si>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</si>
  <si>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</si>
  <si>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</si>
  <si>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</si>
  <si>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</si>
  <si>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</si>
  <si>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</si>
  <si>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</si>
  <si>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</si>
  <si>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</si>
  <si>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</si>
  <si>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</si>
  <si>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</si>
  <si>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</si>
  <si>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</si>
  <si>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</si>
  <si>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</si>
  <si>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</si>
  <si>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</si>
  <si>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</si>
  <si>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</si>
  <si>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</si>
  <si>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</si>
  <si>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</si>
  <si>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</si>
  <si>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</si>
  <si>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</si>
  <si>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</si>
  <si>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</si>
  <si>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</si>
  <si>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</si>
  <si>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</si>
  <si>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</si>
  <si>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</si>
  <si>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</si>
  <si>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</si>
  <si>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</si>
  <si>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</si>
  <si>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</si>
  <si>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</si>
  <si>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</si>
  <si>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</si>
  <si>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</si>
  <si>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</si>
  <si>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</si>
  <si>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</si>
  <si>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</si>
  <si>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</si>
  <si>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</si>
  <si>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</si>
  <si>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</si>
  <si>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</si>
  <si>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</si>
  <si>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</si>
  <si>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</si>
  <si>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</si>
  <si>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</si>
  <si>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</si>
  <si>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</si>
  <si>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</si>
  <si>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</si>
  <si>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</si>
  <si>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</si>
  <si>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</si>
  <si>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</si>
  <si>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</si>
  <si>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</si>
  <si>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</si>
  <si>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</si>
  <si>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</si>
  <si>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</si>
  <si>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</si>
  <si>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</si>
  <si>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</si>
  <si>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</si>
  <si>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</si>
  <si>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</si>
  <si>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</si>
  <si>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</si>
  <si>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</si>
  <si>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</si>
  <si>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</si>
  <si>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</si>
  <si>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</si>
  <si>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</si>
  <si>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</si>
  <si>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</si>
  <si>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</si>
  <si>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</si>
  <si>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</si>
  <si>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</si>
  <si>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</si>
  <si>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</si>
  <si>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</si>
  <si>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</si>
  <si>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</si>
  <si>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</si>
  <si>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</si>
  <si>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</si>
  <si>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</si>
  <si>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</si>
  <si>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</si>
  <si>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</si>
  <si>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</si>
  <si>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</si>
  <si>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</si>
  <si>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</si>
  <si>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</si>
  <si>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</si>
  <si>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</si>
  <si>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</si>
  <si>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</si>
  <si>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</si>
  <si>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</si>
  <si>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</si>
  <si>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</si>
  <si>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</si>
  <si>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</si>
  <si>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</si>
  <si>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</si>
  <si>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</si>
  <si>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</si>
  <si>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</si>
  <si>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</si>
  <si>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</si>
  <si>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</si>
  <si>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</si>
  <si>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</si>
  <si>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</si>
  <si>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</si>
  <si>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</si>
  <si>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</si>
  <si>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</si>
  <si>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</si>
  <si>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</si>
  <si>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</si>
  <si>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</si>
  <si>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</si>
  <si>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</si>
  <si>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</si>
  <si>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</si>
  <si>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</si>
  <si>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</si>
  <si>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</si>
  <si>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</si>
  <si>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</si>
  <si>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</si>
  <si>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</si>
  <si>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</si>
  <si>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</si>
  <si>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</si>
  <si>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</si>
  <si>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</si>
  <si>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</si>
  <si>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</si>
  <si>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</si>
  <si>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</si>
  <si>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</si>
  <si>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</si>
  <si>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</si>
  <si>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</si>
  <si>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</si>
  <si>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</si>
  <si>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</si>
  <si>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</si>
  <si>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</si>
  <si>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</si>
  <si>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</si>
  <si>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</si>
  <si>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</si>
  <si>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</si>
  <si>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</si>
  <si>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</si>
  <si>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</si>
  <si>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</si>
  <si>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</si>
  <si>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</si>
  <si>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</si>
  <si>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</si>
  <si>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</si>
  <si>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</si>
  <si>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</si>
  <si>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</si>
  <si>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</si>
  <si>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</si>
  <si>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</si>
  <si>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</si>
  <si>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</si>
  <si>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</si>
  <si>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</si>
  <si>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</si>
  <si>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</si>
  <si>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</si>
  <si>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</si>
  <si>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</si>
  <si>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</si>
  <si>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</si>
  <si>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</si>
  <si>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</si>
  <si>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</si>
  <si>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</si>
  <si>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</si>
  <si>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</si>
  <si>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</si>
  <si>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</si>
  <si>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</si>
  <si>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</si>
  <si>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</si>
  <si>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</si>
  <si>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</si>
  <si>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</si>
  <si>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</si>
  <si>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</si>
  <si>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</si>
  <si>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</si>
  <si>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</si>
  <si>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</si>
  <si>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</si>
  <si>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</si>
  <si>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</si>
  <si>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</si>
  <si>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</si>
  <si>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</si>
  <si>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</si>
  <si>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</si>
  <si>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</si>
  <si>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</si>
  <si>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</si>
  <si>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</si>
  <si>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</si>
  <si>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</si>
  <si>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</si>
  <si>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</si>
  <si>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</si>
  <si>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</si>
  <si>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</si>
  <si>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</si>
  <si>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</si>
  <si>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</si>
  <si>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</si>
  <si>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</si>
  <si>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</si>
  <si>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</si>
  <si>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</si>
  <si>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</si>
  <si>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</si>
  <si>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</si>
  <si>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</si>
  <si>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</si>
  <si>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</si>
  <si>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</si>
  <si>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</si>
  <si>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</si>
  <si>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</si>
  <si>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</si>
  <si>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</si>
  <si>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</si>
  <si>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</si>
  <si>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</si>
  <si>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</si>
  <si>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</si>
  <si>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</si>
  <si>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</si>
  <si>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</si>
  <si>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</si>
  <si>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</si>
  <si>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</si>
  <si>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</si>
  <si>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</si>
  <si>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</si>
  <si>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</si>
  <si>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</si>
  <si>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</si>
  <si>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</si>
  <si>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</si>
  <si>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</si>
  <si>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</si>
  <si>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</si>
  <si>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</si>
  <si>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</si>
  <si>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</si>
  <si>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</si>
  <si>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</si>
  <si>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</si>
  <si>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</si>
  <si>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</si>
  <si>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</si>
  <si>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</si>
  <si>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</si>
  <si>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</si>
  <si>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</si>
  <si>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</si>
  <si>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</si>
  <si>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</si>
  <si>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</si>
  <si>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</si>
  <si>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</si>
  <si>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</si>
  <si>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</si>
  <si>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</si>
  <si>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</si>
  <si>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</si>
  <si>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</si>
  <si>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</si>
  <si>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</si>
  <si>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</si>
  <si>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</si>
  <si>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</si>
  <si>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</si>
  <si>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</si>
  <si>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</si>
  <si>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</si>
  <si>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</si>
  <si>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</si>
  <si>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</si>
  <si>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</si>
  <si>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</si>
  <si>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</si>
  <si>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</si>
  <si>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</si>
  <si>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</si>
  <si>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</si>
  <si>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</si>
  <si>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</si>
  <si>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</si>
  <si>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</si>
  <si>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</si>
  <si>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</si>
  <si>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</si>
  <si>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</si>
  <si>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</si>
  <si>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</si>
  <si>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</si>
  <si>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</si>
  <si>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</si>
  <si>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</si>
  <si>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</si>
  <si>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</si>
  <si>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</si>
  <si>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</si>
  <si>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</si>
  <si>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</si>
  <si>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</si>
  <si>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</si>
  <si>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</si>
  <si>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</si>
  <si>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</si>
  <si>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</si>
  <si>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</si>
  <si>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</si>
  <si>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</si>
  <si>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</si>
  <si>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</si>
  <si>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</si>
  <si>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</si>
  <si>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</si>
  <si>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</si>
  <si>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</si>
  <si>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</si>
  <si>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</si>
  <si>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</si>
  <si>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</si>
  <si>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</si>
  <si>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</si>
  <si>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</si>
  <si>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</si>
  <si>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</si>
  <si>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</si>
  <si>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</si>
  <si>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</si>
  <si>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</si>
  <si>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</si>
  <si>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</si>
  <si>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</si>
  <si>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</si>
  <si>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</si>
  <si>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</si>
  <si>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</si>
  <si>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</si>
  <si>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</si>
  <si>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</si>
  <si>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</si>
  <si>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</si>
  <si>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</si>
  <si>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</si>
  <si>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</si>
  <si>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</si>
  <si>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</si>
  <si>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</si>
  <si>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</si>
  <si>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</si>
  <si>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</si>
  <si>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</si>
  <si>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</si>
  <si>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</si>
  <si>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</si>
  <si>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</si>
  <si>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</si>
  <si>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</si>
  <si>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</si>
  <si>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</si>
  <si>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</si>
  <si>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</si>
  <si>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</si>
  <si>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</si>
  <si>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</si>
  <si>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</si>
  <si>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</si>
  <si>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</si>
  <si>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</si>
  <si>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</si>
  <si>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</si>
  <si>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</si>
  <si>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</si>
  <si>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</si>
  <si>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</si>
  <si>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</si>
  <si>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</si>
  <si>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</si>
  <si>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</si>
  <si>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</si>
  <si>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</si>
  <si>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</si>
  <si>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</si>
  <si>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</si>
  <si>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</si>
  <si>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</si>
  <si>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</si>
  <si>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</si>
  <si>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</si>
  <si>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</si>
  <si>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</si>
  <si>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</si>
  <si>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</si>
  <si>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</si>
  <si>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</si>
  <si>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</si>
  <si>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</si>
  <si>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</si>
  <si>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</si>
  <si>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</si>
  <si>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</si>
  <si>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</si>
  <si>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</si>
  <si>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</si>
  <si>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</si>
  <si>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</si>
  <si>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</si>
  <si>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</si>
  <si>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</si>
  <si>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</si>
  <si>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</si>
  <si>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</si>
  <si>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</si>
  <si>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</si>
  <si>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</si>
  <si>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</si>
  <si>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</si>
  <si>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</si>
  <si>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</si>
  <si>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</si>
  <si>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</si>
  <si>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</si>
  <si>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</si>
  <si>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</si>
  <si>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</si>
  <si>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</si>
  <si>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</si>
  <si>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</si>
  <si>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</si>
  <si>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</si>
  <si>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</si>
  <si>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</si>
  <si>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</si>
  <si>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</si>
  <si>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</si>
  <si>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</si>
  <si>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</si>
  <si>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</si>
  <si>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</si>
  <si>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</si>
  <si>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</si>
  <si>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</si>
  <si>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</si>
  <si>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</si>
  <si>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</si>
  <si>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</si>
  <si>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</si>
  <si>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</si>
  <si>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</si>
  <si>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</si>
  <si>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</si>
  <si>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</si>
  <si>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</si>
  <si>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</si>
  <si>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</si>
  <si>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</si>
  <si>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</si>
  <si>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</si>
  <si>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</si>
  <si>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</si>
  <si>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</si>
  <si>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</si>
  <si>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</si>
  <si>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</si>
  <si>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</si>
  <si>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</si>
  <si>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</si>
  <si>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</si>
  <si>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</si>
  <si>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</si>
  <si>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</si>
  <si>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</si>
  <si>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</si>
  <si>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</si>
  <si>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</si>
  <si>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</si>
  <si>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</si>
  <si>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</si>
  <si>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</si>
  <si>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</si>
  <si>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</si>
  <si>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</si>
  <si>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</si>
  <si>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</si>
  <si>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</si>
  <si>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</si>
  <si>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</si>
  <si>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</si>
  <si>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</si>
  <si>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</si>
  <si>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</si>
  <si>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</si>
  <si>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</si>
  <si>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</si>
  <si>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</si>
  <si>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</si>
  <si>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</si>
  <si>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</si>
  <si>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</si>
  <si>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</si>
  <si>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</si>
  <si>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</si>
  <si>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</si>
  <si>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</si>
  <si>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</si>
  <si>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</si>
  <si>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</si>
  <si>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</si>
  <si>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</si>
  <si>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</si>
  <si>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</si>
  <si>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</si>
  <si>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</si>
  <si>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</si>
  <si>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</si>
  <si>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</si>
  <si>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</si>
  <si>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</si>
  <si>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</si>
  <si>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</si>
  <si>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</si>
  <si>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</si>
  <si>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</si>
  <si>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</si>
  <si>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</si>
  <si>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</si>
  <si>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</si>
  <si>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</si>
  <si>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</si>
  <si>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</si>
  <si>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</si>
  <si>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</si>
  <si>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</si>
  <si>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</si>
  <si>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</si>
  <si>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</si>
  <si>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</si>
  <si>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</si>
  <si>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</si>
  <si>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</si>
  <si>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</si>
  <si>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</si>
  <si>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</si>
  <si>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</si>
  <si>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</si>
  <si>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</si>
  <si>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</si>
  <si>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</si>
  <si>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</si>
  <si>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</si>
  <si>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</si>
  <si>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</si>
  <si>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</si>
  <si>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</si>
  <si>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</si>
  <si>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</si>
  <si>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</si>
  <si>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</si>
  <si>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</si>
  <si>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</si>
  <si>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</si>
  <si>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</si>
  <si>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</si>
  <si>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</si>
  <si>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</si>
  <si>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</si>
  <si>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</si>
  <si>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</si>
  <si>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</si>
  <si>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</si>
  <si>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</si>
  <si>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</si>
  <si>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</si>
  <si>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</si>
  <si>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</si>
  <si>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</si>
  <si>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</si>
  <si>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</si>
  <si>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</si>
  <si>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</si>
  <si>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</si>
  <si>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</si>
  <si>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</si>
  <si>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</si>
  <si>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</si>
  <si>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</si>
  <si>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</si>
  <si>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</si>
  <si>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</si>
  <si>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</si>
  <si>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</si>
  <si>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</si>
  <si>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</si>
  <si>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</si>
  <si>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</si>
  <si>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</si>
  <si>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</si>
  <si>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</si>
  <si>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</si>
  <si>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</si>
  <si>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</si>
  <si>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</si>
  <si>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</si>
  <si>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</si>
  <si>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</si>
  <si>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</si>
  <si>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</si>
  <si>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</si>
  <si>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</si>
  <si>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</si>
  <si>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</si>
  <si>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</si>
  <si>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</si>
  <si>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</si>
  <si>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</si>
  <si>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</si>
  <si>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</si>
  <si>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</si>
  <si>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</si>
  <si>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</si>
  <si>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</si>
  <si>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</si>
  <si>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</si>
  <si>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</si>
  <si>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</si>
  <si>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</si>
  <si>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</si>
  <si>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</si>
  <si>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</si>
  <si>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</si>
  <si>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</si>
  <si>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</si>
  <si>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</si>
  <si>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</si>
  <si>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</si>
  <si>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</si>
  <si>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</si>
  <si>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</si>
  <si>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</si>
  <si>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</si>
  <si>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</si>
  <si>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</si>
  <si>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</si>
  <si>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</si>
  <si>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</si>
  <si>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</si>
  <si>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</si>
  <si>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</si>
  <si>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</si>
  <si>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</si>
  <si>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</si>
  <si>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</si>
  <si>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</si>
  <si>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</si>
  <si>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</si>
  <si>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</si>
  <si>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</si>
  <si>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</si>
  <si>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</si>
  <si>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</si>
  <si>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</si>
  <si>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</si>
  <si>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</si>
  <si>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</si>
  <si>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</si>
  <si>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</si>
  <si>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</si>
  <si>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</si>
  <si>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</si>
  <si>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</si>
  <si>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</si>
  <si>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</si>
  <si>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</si>
  <si>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</si>
  <si>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</si>
  <si>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</si>
  <si>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</si>
  <si>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</si>
  <si>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</si>
  <si>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</si>
  <si>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</si>
  <si>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</si>
  <si>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</si>
  <si>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</si>
  <si>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</si>
  <si>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</si>
  <si>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</si>
  <si>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</si>
  <si>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</si>
  <si>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</si>
  <si>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</si>
  <si>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</si>
  <si>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</si>
  <si>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</si>
  <si>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</si>
  <si>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</si>
  <si>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</si>
  <si>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</si>
  <si>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</si>
  <si>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</si>
  <si>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</si>
  <si>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</si>
  <si>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</si>
  <si>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</si>
  <si>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</si>
  <si>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</si>
  <si>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</si>
  <si>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</si>
  <si>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</si>
  <si>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</si>
  <si>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</si>
  <si>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</si>
  <si>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</si>
  <si>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</si>
  <si>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</si>
  <si>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</si>
  <si>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</si>
  <si>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</si>
  <si>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</si>
  <si>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</si>
  <si>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</si>
  <si>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</si>
  <si>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</si>
  <si>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</si>
  <si>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</si>
  <si>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</si>
  <si>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</si>
  <si>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</si>
  <si>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</si>
  <si>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</si>
  <si>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</si>
  <si>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</si>
  <si>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</si>
  <si>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</si>
  <si>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</si>
  <si>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</si>
  <si>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</si>
  <si>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</si>
  <si>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</si>
  <si>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</si>
  <si>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</si>
  <si>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</si>
  <si>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</si>
  <si>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</si>
  <si>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</si>
  <si>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</si>
  <si>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</si>
  <si>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</si>
  <si>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</si>
  <si>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</si>
  <si>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</si>
  <si>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</si>
  <si>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</si>
  <si>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</si>
  <si>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</si>
  <si>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</si>
  <si>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</si>
  <si>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</si>
  <si>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</si>
  <si>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</si>
  <si>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</si>
  <si>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</si>
  <si>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</si>
  <si>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</si>
  <si>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</si>
  <si>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</si>
  <si>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</si>
  <si>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</si>
  <si>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</si>
  <si>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</si>
  <si>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</si>
  <si>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</si>
  <si>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</si>
  <si>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</si>
  <si>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</si>
  <si>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</si>
  <si>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</si>
  <si>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</si>
  <si>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</si>
  <si>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</si>
  <si>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</si>
  <si>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</si>
  <si>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</si>
  <si>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</si>
  <si>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</si>
  <si>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</si>
  <si>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</si>
  <si>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</si>
  <si>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</si>
  <si>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</si>
  <si>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</si>
  <si>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</si>
  <si>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</si>
  <si>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</si>
  <si>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</si>
  <si>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</si>
  <si>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</si>
  <si>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</si>
  <si>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</si>
  <si>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</si>
  <si>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</si>
  <si>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</si>
  <si>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</si>
  <si>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</si>
  <si>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</si>
  <si>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</si>
  <si>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</si>
  <si>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</si>
  <si>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</si>
  <si>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</si>
  <si>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</si>
  <si>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</si>
  <si>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</si>
  <si>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</si>
  <si>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</si>
  <si>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</si>
  <si>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</si>
  <si>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</si>
  <si>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</si>
  <si>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</si>
  <si>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</si>
  <si>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</si>
  <si>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</si>
  <si>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</si>
  <si>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</si>
  <si>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</si>
  <si>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</si>
  <si>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</si>
  <si>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</si>
  <si>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</si>
  <si>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</si>
  <si>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</si>
  <si>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</si>
  <si>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</si>
  <si>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</si>
  <si>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</si>
  <si>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</si>
  <si>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</si>
  <si>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</si>
  <si>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</si>
  <si>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</si>
  <si>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</si>
  <si>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</si>
  <si>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</si>
  <si>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</si>
  <si>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</si>
  <si>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</si>
  <si>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</si>
  <si>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</si>
  <si>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</si>
  <si>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</si>
  <si>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</si>
  <si>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</si>
  <si>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</si>
  <si>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</si>
  <si>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</si>
  <si>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</si>
  <si>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</si>
  <si>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</si>
  <si>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</si>
  <si>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</si>
  <si>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</si>
  <si>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</si>
  <si>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</si>
  <si>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</si>
  <si>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</si>
  <si>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</si>
  <si>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</si>
  <si>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</si>
  <si>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</si>
  <si>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</si>
  <si>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</si>
  <si>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</si>
  <si>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</si>
  <si>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</si>
  <si>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</si>
  <si>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</si>
  <si>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</si>
  <si>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</si>
  <si>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</si>
  <si>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</si>
  <si>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</si>
  <si>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</si>
  <si>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</si>
  <si>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</si>
  <si>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</si>
  <si>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</si>
  <si>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</si>
  <si>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</si>
  <si>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</si>
  <si>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</si>
  <si>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</si>
  <si>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</si>
  <si>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</si>
  <si>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</si>
  <si>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</si>
  <si>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</si>
  <si>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</si>
  <si>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</si>
  <si>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</si>
  <si>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</si>
  <si>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</si>
  <si>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</si>
  <si>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</si>
  <si>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</si>
  <si>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</si>
  <si>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</si>
  <si>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</si>
  <si>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</si>
  <si>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</si>
  <si>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</si>
  <si>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</si>
  <si>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</si>
  <si>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</si>
  <si>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</si>
  <si>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</si>
  <si>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</si>
  <si>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</si>
  <si>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</si>
  <si>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</si>
  <si>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</si>
  <si>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</si>
  <si>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</si>
  <si>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</si>
  <si>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</si>
  <si>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</si>
  <si>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</si>
  <si>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</si>
  <si>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</si>
  <si>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</si>
  <si>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</si>
  <si>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</si>
  <si>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</si>
  <si>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</si>
  <si>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</si>
  <si>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</si>
  <si>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</si>
  <si>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</si>
  <si>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</si>
  <si>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</si>
  <si>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</si>
  <si>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</si>
  <si>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</si>
  <si>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</si>
  <si>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</si>
  <si>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</si>
  <si>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</si>
  <si>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</si>
  <si>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</si>
  <si>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</si>
  <si>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</si>
  <si>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</si>
  <si>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</si>
  <si>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</si>
  <si>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</si>
  <si>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</si>
  <si>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</si>
  <si>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</si>
  <si>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</si>
  <si>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</si>
  <si>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</si>
  <si>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</si>
  <si>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</si>
  <si>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</si>
  <si>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</si>
  <si>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</si>
  <si>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</si>
  <si>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</si>
  <si>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</si>
  <si>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</si>
  <si>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</si>
  <si>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</si>
  <si>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</si>
  <si>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</si>
  <si>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</si>
  <si>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</si>
  <si>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</si>
  <si>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</si>
  <si>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</si>
  <si>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</si>
  <si>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</si>
  <si>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</si>
  <si>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</si>
  <si>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</si>
  <si>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</si>
  <si>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</si>
  <si>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</si>
  <si>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</si>
  <si>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</si>
  <si>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</si>
  <si>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</si>
  <si>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</si>
  <si>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</si>
  <si>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</si>
  <si>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</si>
  <si>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</si>
  <si>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</si>
  <si>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</si>
  <si>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</si>
  <si>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</si>
  <si>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</si>
  <si>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</si>
  <si>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</si>
  <si>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</si>
  <si>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</si>
  <si>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</si>
  <si>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</si>
  <si>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</si>
  <si>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</si>
  <si>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</si>
  <si>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</si>
  <si>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</si>
  <si>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</si>
  <si>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</si>
  <si>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</si>
  <si>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</si>
  <si>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</si>
  <si>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</si>
  <si>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</si>
  <si>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</si>
  <si>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</si>
  <si>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</si>
  <si>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</si>
  <si>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</si>
  <si>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</si>
  <si>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</si>
  <si>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</si>
  <si>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</si>
  <si>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</si>
  <si>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</si>
  <si>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</si>
  <si>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</si>
  <si>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</si>
  <si>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</si>
  <si>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</si>
  <si>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</si>
  <si>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</si>
  <si>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</si>
  <si>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</si>
  <si>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</si>
  <si>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</si>
  <si>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</si>
  <si>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</si>
  <si>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</si>
  <si>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</si>
  <si>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</si>
  <si>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</si>
  <si>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</si>
  <si>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</si>
  <si>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</si>
  <si>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</si>
  <si>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</si>
  <si>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</si>
  <si>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</si>
  <si>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</si>
  <si>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</si>
  <si>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</si>
  <si>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</si>
  <si>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</si>
  <si>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</si>
  <si>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</si>
  <si>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</si>
  <si>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</si>
  <si>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</si>
  <si>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</si>
  <si>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</si>
  <si>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</si>
  <si>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</si>
  <si>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</si>
  <si>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</si>
  <si>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</si>
  <si>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</si>
  <si>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</si>
  <si>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</si>
  <si>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</si>
  <si>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</si>
  <si>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</si>
  <si>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</si>
  <si>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</si>
  <si>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</si>
  <si>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</si>
  <si>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</si>
  <si>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</si>
  <si>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</si>
  <si>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</si>
  <si>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</si>
  <si>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</si>
  <si>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</si>
  <si>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</si>
  <si>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</si>
  <si>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</si>
  <si>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</si>
  <si>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</si>
  <si>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</si>
  <si>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</si>
  <si>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</si>
  <si>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</si>
  <si>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</si>
  <si>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</si>
  <si>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</si>
  <si>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</si>
  <si>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</si>
  <si>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</si>
  <si>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</si>
  <si>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</si>
  <si>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</si>
  <si>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</si>
  <si>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</si>
  <si>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</si>
  <si>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</si>
  <si>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</si>
  <si>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</si>
  <si>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</si>
  <si>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</si>
  <si>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</si>
  <si>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</si>
  <si>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</si>
  <si>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</si>
  <si>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</si>
  <si>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</si>
  <si>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</si>
  <si>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</si>
  <si>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</si>
  <si>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</si>
  <si>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</si>
  <si>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</si>
  <si>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</si>
  <si>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</si>
  <si>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</si>
  <si>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</si>
  <si>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</si>
  <si>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</si>
  <si>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</si>
  <si>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</si>
  <si>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</si>
  <si>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</si>
  <si>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</si>
  <si>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</si>
  <si>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</si>
  <si>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</si>
  <si>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</si>
  <si>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</si>
  <si>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</si>
  <si>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</si>
  <si>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</si>
  <si>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</si>
  <si>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</si>
  <si>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</si>
  <si>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</si>
  <si>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</si>
  <si>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</si>
  <si>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</si>
  <si>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</si>
  <si>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</si>
  <si>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</si>
  <si>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</si>
  <si>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</si>
  <si>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</si>
  <si>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</si>
  <si>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</si>
  <si>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</si>
  <si>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</si>
  <si>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</si>
  <si>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</si>
  <si>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</si>
  <si>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</si>
  <si>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</si>
  <si>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</si>
  <si>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</si>
  <si>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</si>
  <si>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</si>
  <si>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</si>
  <si>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</si>
  <si>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</si>
  <si>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</si>
  <si>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</si>
  <si>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</si>
  <si>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</si>
  <si>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</si>
  <si>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</si>
  <si>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</si>
  <si>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</si>
  <si>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</si>
  <si>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</si>
  <si>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</si>
  <si>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</si>
  <si>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</si>
  <si>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</si>
  <si>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</si>
  <si>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</si>
  <si>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</si>
  <si>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</si>
  <si>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</si>
  <si>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</si>
  <si>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</si>
  <si>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</si>
  <si>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</si>
  <si>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</si>
  <si>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</si>
  <si>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</si>
  <si>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</si>
  <si>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</si>
  <si>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</si>
  <si>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</si>
  <si>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</si>
  <si>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</si>
  <si>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</si>
  <si>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</si>
  <si>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</si>
  <si>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</si>
  <si>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</si>
  <si>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</si>
  <si>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</si>
  <si>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</si>
  <si>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</si>
  <si>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</si>
  <si>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</si>
  <si>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</si>
  <si>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</si>
  <si>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</si>
  <si>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</si>
  <si>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</si>
  <si>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</si>
  <si>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</si>
  <si>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</si>
  <si>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</si>
  <si>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</si>
  <si>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</si>
  <si>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</si>
  <si>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</si>
  <si>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</si>
  <si>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</si>
  <si>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</si>
  <si>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</si>
  <si>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</si>
  <si>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</si>
  <si>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</si>
  <si>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</si>
  <si>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</si>
  <si>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</si>
  <si>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</si>
  <si>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</si>
  <si>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</si>
  <si>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</si>
  <si>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</si>
  <si>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</si>
  <si>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</si>
  <si>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</si>
  <si>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</si>
  <si>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</si>
  <si>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</si>
  <si>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</si>
  <si>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</si>
  <si>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</si>
  <si>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</si>
  <si>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</si>
  <si>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</si>
  <si>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</si>
  <si>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</si>
  <si>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</si>
  <si>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</si>
  <si>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</si>
  <si>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</si>
  <si>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</si>
  <si>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</si>
  <si>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</si>
  <si>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</si>
  <si>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</si>
  <si>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</si>
  <si>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</si>
  <si>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</si>
  <si>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</si>
  <si>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</si>
  <si>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</si>
  <si>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</si>
  <si>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</si>
  <si>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</si>
  <si>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</si>
  <si>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</si>
  <si>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</si>
  <si>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</si>
  <si>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</si>
  <si>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</si>
  <si>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</si>
  <si>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</si>
  <si>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</si>
  <si>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</si>
  <si>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</si>
  <si>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</si>
  <si>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</si>
  <si>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</si>
  <si>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</si>
  <si>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</si>
  <si>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</si>
  <si>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</si>
  <si>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</si>
  <si>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</si>
  <si>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</si>
  <si>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</si>
  <si>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</si>
  <si>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</si>
  <si>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</si>
  <si>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</si>
  <si>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</si>
  <si>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</si>
  <si>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</si>
  <si>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</si>
  <si>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</si>
  <si>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</si>
  <si>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</si>
  <si>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</si>
  <si>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</si>
  <si>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</si>
  <si>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</si>
  <si>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</si>
  <si>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</si>
  <si>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</si>
  <si>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</si>
  <si>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</si>
  <si>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</si>
  <si>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</si>
  <si>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</si>
  <si>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</si>
  <si>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</si>
  <si>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</si>
  <si>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</si>
  <si>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</si>
  <si>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</si>
  <si>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</si>
  <si>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</si>
  <si>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</si>
  <si>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</si>
  <si>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</si>
  <si>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</si>
  <si>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</si>
  <si>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</si>
  <si>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</si>
  <si>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</si>
  <si>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</si>
  <si>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</si>
  <si>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</si>
  <si>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</si>
  <si>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</si>
  <si>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</si>
  <si>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</si>
  <si>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</si>
  <si>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</si>
  <si>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</si>
  <si>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</si>
  <si>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</si>
  <si>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</si>
  <si>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</si>
  <si>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</si>
  <si>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</si>
  <si>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</si>
  <si>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</si>
  <si>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</si>
  <si>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</si>
  <si>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</si>
  <si>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</si>
  <si>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</si>
  <si>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</si>
  <si>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</si>
  <si>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</si>
  <si>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</si>
  <si>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</si>
  <si>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</si>
  <si>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</si>
  <si>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</si>
  <si>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</si>
  <si>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</si>
  <si>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</si>
  <si>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</si>
  <si>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</si>
  <si>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</si>
  <si>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</si>
  <si>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</si>
  <si>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</si>
  <si>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</si>
  <si>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</si>
  <si>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</si>
  <si>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</si>
  <si>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</si>
  <si>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</si>
  <si>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</si>
  <si>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</si>
  <si>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</si>
  <si>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</si>
  <si>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</si>
  <si>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</si>
  <si>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</si>
  <si>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</si>
  <si>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</si>
  <si>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</si>
  <si>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</si>
  <si>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</si>
  <si>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</si>
  <si>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</si>
  <si>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</si>
  <si>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</si>
  <si>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</si>
  <si>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</si>
  <si>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</si>
  <si>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</si>
  <si>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</si>
  <si>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</si>
  <si>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</si>
  <si>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</si>
  <si>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</si>
  <si>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</si>
  <si>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</si>
  <si>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</si>
  <si>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</si>
  <si>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</si>
  <si>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</si>
  <si>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</si>
  <si>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</si>
  <si>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</si>
  <si>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</si>
  <si>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</si>
  <si>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</si>
  <si>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</si>
  <si>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</si>
  <si>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</si>
  <si>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</si>
  <si>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</si>
  <si>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</si>
  <si>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</si>
  <si>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</si>
  <si>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</si>
  <si>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</si>
  <si>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</si>
  <si>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</si>
  <si>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</si>
  <si>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</si>
  <si>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</si>
  <si>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</si>
  <si>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</si>
  <si>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</si>
  <si>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</si>
  <si>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</si>
  <si>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</si>
  <si>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</si>
  <si>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</si>
  <si>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</si>
  <si>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</si>
  <si>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</si>
  <si>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</si>
  <si>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</si>
  <si>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</si>
  <si>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</si>
  <si>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</si>
  <si>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</si>
  <si>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</si>
  <si>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</si>
  <si>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</si>
  <si>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</si>
  <si>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</si>
  <si>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</si>
  <si>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</si>
  <si>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</si>
  <si>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</si>
  <si>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</si>
  <si>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</si>
  <si>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</si>
  <si>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</si>
  <si>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</si>
  <si>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</si>
  <si>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</si>
  <si>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</si>
  <si>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</si>
  <si>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</si>
  <si>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</si>
  <si>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</si>
  <si>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</si>
  <si>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</si>
  <si>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</si>
  <si>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</si>
  <si>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</si>
  <si>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</si>
  <si>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</si>
  <si>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</si>
  <si>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</si>
  <si>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</si>
  <si>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</si>
  <si>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</si>
  <si>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</si>
  <si>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</si>
  <si>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</si>
  <si>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</si>
  <si>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</si>
  <si>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</si>
  <si>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</si>
  <si>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</si>
  <si>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</si>
  <si>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</si>
  <si>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</si>
  <si>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</si>
  <si>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</si>
  <si>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</si>
  <si>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</si>
  <si>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</si>
  <si>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</si>
  <si>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</si>
  <si>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</si>
  <si>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</si>
  <si>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</si>
  <si>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</si>
  <si>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</si>
  <si>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</si>
  <si>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</si>
  <si>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</si>
  <si>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</si>
  <si>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</si>
  <si>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</si>
  <si>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</si>
  <si>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</si>
  <si>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</si>
  <si>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</si>
  <si>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</si>
  <si>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</si>
  <si>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</si>
  <si>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</si>
  <si>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</si>
  <si>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</si>
  <si>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</si>
  <si>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</si>
  <si>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</si>
  <si>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</si>
  <si>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</si>
  <si>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</si>
  <si>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</si>
  <si>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</si>
  <si>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</si>
  <si>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</si>
  <si>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</si>
  <si>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</si>
  <si>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</si>
  <si>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</si>
  <si>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</si>
  <si>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</si>
  <si>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</si>
  <si>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</si>
  <si>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</si>
  <si>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</si>
  <si>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</si>
  <si>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</si>
  <si>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</si>
  <si>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</si>
  <si>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</si>
  <si>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</si>
  <si>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</si>
  <si>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</si>
  <si>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</si>
  <si>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</si>
  <si>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</si>
  <si>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</si>
  <si>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</si>
  <si>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</si>
  <si>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</si>
  <si>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</si>
  <si>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</si>
  <si>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</si>
  <si>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</si>
  <si>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</si>
  <si>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</si>
  <si>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</si>
  <si>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</si>
  <si>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</si>
  <si>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</si>
  <si>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</si>
  <si>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</si>
  <si>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</si>
  <si>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</si>
  <si>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</si>
  <si>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</si>
  <si>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</si>
  <si>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</si>
  <si>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</si>
  <si>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</si>
  <si>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</si>
  <si>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</si>
  <si>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</si>
  <si>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</si>
  <si>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</si>
  <si>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</si>
  <si>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</si>
  <si>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</si>
  <si>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</si>
  <si>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</si>
  <si>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</si>
  <si>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</si>
  <si>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</si>
  <si>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</si>
  <si>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</si>
  <si>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</si>
  <si>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</si>
  <si>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</si>
  <si>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</si>
  <si>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</si>
  <si>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</si>
  <si>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</si>
  <si>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</si>
  <si>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</si>
  <si>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</si>
  <si>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</si>
  <si>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</si>
  <si>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</si>
  <si>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</si>
  <si>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</si>
  <si>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</si>
  <si>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</si>
  <si>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</si>
  <si>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</si>
  <si>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</si>
  <si>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</si>
  <si>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</si>
  <si>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</si>
  <si>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</si>
  <si>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</si>
  <si>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</si>
  <si>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</si>
  <si>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</si>
  <si>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</si>
  <si>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</si>
  <si>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</si>
  <si>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</si>
  <si>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</si>
  <si>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</si>
  <si>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</si>
  <si>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</si>
  <si>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</si>
  <si>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</si>
  <si>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</si>
  <si>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</si>
  <si>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</si>
  <si>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</si>
  <si>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</si>
  <si>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</si>
  <si>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</si>
  <si>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</si>
  <si>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</si>
  <si>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</si>
  <si>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</si>
  <si>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</si>
  <si>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</si>
  <si>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</si>
  <si>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</si>
  <si>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</si>
  <si>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</si>
  <si>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</si>
  <si>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</si>
  <si>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</si>
  <si>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</si>
  <si>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</si>
  <si>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</si>
  <si>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</si>
  <si>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</si>
  <si>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</si>
  <si>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</si>
  <si>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</si>
  <si>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</si>
  <si>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</si>
  <si>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</si>
  <si>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</si>
  <si>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</si>
  <si>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</si>
  <si>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</si>
  <si>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</si>
  <si>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</si>
  <si>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</si>
  <si>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</si>
  <si>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</si>
  <si>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</si>
  <si>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</si>
  <si>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</si>
  <si>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</si>
  <si>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</si>
  <si>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</si>
  <si>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</si>
  <si>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</si>
  <si>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</si>
  <si>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</si>
  <si>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</si>
  <si>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</si>
  <si>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</si>
  <si>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</si>
  <si>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</si>
  <si>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</si>
  <si>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</si>
  <si>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</si>
  <si>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</si>
  <si>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</si>
  <si>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</si>
  <si>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</si>
  <si>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</si>
  <si>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</si>
  <si>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</si>
  <si>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</si>
  <si>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</si>
  <si>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</si>
  <si>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</si>
  <si>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</si>
  <si>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</si>
  <si>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</si>
  <si>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</si>
  <si>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</si>
  <si>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</si>
  <si>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</si>
  <si>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</si>
  <si>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</si>
  <si>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</si>
  <si>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</si>
  <si>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</si>
  <si>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</si>
  <si>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</si>
  <si>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</si>
  <si>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</si>
  <si>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</si>
  <si>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</si>
  <si>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</si>
  <si>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</si>
  <si>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</si>
  <si>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</si>
  <si>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</si>
  <si>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</si>
  <si>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</si>
  <si>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</si>
  <si>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</si>
  <si>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</si>
  <si>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</si>
  <si>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</si>
  <si>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</si>
  <si>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</si>
  <si>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</si>
  <si>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</si>
  <si>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</si>
  <si>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</si>
  <si>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</si>
  <si>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</si>
  <si>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</si>
  <si>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</si>
  <si>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</si>
  <si>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</si>
  <si>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</si>
  <si>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</si>
  <si>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</si>
  <si>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</si>
  <si>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</si>
  <si>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</si>
  <si>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</si>
  <si>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</si>
  <si>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</si>
  <si>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</si>
  <si>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</si>
  <si>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</si>
  <si>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</si>
  <si>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</si>
  <si>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</si>
  <si>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</si>
  <si>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</si>
  <si>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</si>
  <si>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</si>
  <si>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</si>
  <si>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</si>
  <si>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</si>
  <si>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</si>
  <si>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</si>
  <si>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</si>
  <si>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</si>
  <si>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</si>
  <si>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</si>
  <si>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</si>
  <si>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</si>
  <si>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</si>
  <si>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</si>
  <si>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</si>
  <si>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</si>
  <si>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</si>
  <si>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</si>
  <si>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</si>
  <si>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</si>
  <si>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</si>
  <si>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</si>
  <si>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</si>
  <si>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</si>
  <si>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</si>
  <si>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</si>
  <si>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</si>
  <si>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</si>
  <si>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</si>
  <si>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</si>
  <si>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</si>
  <si>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</si>
  <si>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</si>
  <si>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</si>
  <si>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</si>
  <si>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</si>
  <si>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</si>
  <si>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</si>
  <si>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</si>
  <si>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</si>
  <si>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</si>
  <si>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</si>
  <si>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</si>
  <si>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</si>
  <si>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</si>
  <si>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</si>
  <si>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</si>
  <si>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</si>
  <si>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</si>
  <si>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</si>
  <si>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</si>
  <si>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</si>
  <si>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</si>
  <si>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</si>
  <si>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</si>
  <si>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</si>
  <si>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</si>
  <si>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</si>
  <si>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</si>
  <si>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</si>
  <si>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</si>
  <si>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</si>
  <si>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</si>
  <si>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</si>
  <si>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</si>
  <si>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</si>
  <si>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</si>
  <si>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</si>
  <si>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</si>
  <si>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</si>
  <si>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</si>
  <si>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</si>
  <si>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</si>
  <si>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</si>
  <si>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</si>
  <si>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</si>
  <si>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</si>
  <si>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</si>
  <si>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</si>
  <si>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</si>
  <si>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</si>
  <si>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</si>
  <si>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</si>
  <si>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</si>
  <si>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</si>
  <si>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</si>
  <si>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</si>
  <si>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</si>
  <si>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</si>
  <si>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</si>
  <si>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</si>
  <si>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</si>
  <si>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</si>
  <si>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</si>
  <si>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</si>
  <si>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</si>
  <si>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</si>
  <si>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</si>
  <si>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</si>
  <si>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</si>
  <si>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</si>
  <si>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</si>
  <si>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</si>
  <si>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</si>
  <si>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</si>
  <si>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</si>
  <si>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</si>
  <si>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</si>
  <si>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</si>
  <si>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</si>
  <si>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</si>
  <si>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</si>
  <si>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</si>
  <si>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</si>
  <si>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</si>
  <si>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</si>
  <si>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</si>
  <si>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</si>
  <si>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</si>
  <si>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</si>
  <si>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</si>
  <si>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</si>
  <si>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</si>
  <si>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</si>
  <si>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</si>
  <si>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</si>
  <si>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</si>
  <si>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</si>
  <si>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</si>
  <si>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</si>
  <si>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</si>
  <si>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</si>
  <si>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</si>
  <si>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</si>
  <si>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</si>
  <si>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</si>
  <si>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</si>
  <si>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</si>
  <si>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</si>
  <si>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</si>
  <si>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</si>
  <si>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</si>
  <si>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</si>
  <si>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</si>
  <si>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</si>
  <si>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</si>
  <si>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</si>
  <si>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</si>
  <si>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</si>
  <si>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</si>
  <si>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</si>
  <si>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</si>
  <si>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</si>
  <si>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</si>
  <si>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</si>
  <si>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</si>
  <si>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</si>
  <si>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</si>
  <si>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</si>
  <si>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</si>
  <si>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</si>
  <si>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</si>
  <si>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</si>
  <si>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</si>
  <si>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</si>
  <si>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</si>
  <si>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</si>
  <si>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</si>
  <si>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</si>
  <si>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</si>
  <si>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</si>
  <si>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</si>
  <si>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</si>
  <si>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</si>
  <si>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</si>
  <si>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</si>
  <si>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</si>
  <si>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</si>
  <si>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</si>
  <si>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</si>
  <si>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</si>
  <si>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</si>
  <si>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</si>
  <si>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</si>
  <si>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</si>
  <si>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</si>
  <si>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</si>
  <si>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</si>
  <si>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</si>
  <si>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</si>
  <si>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</si>
  <si>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</si>
  <si>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</si>
  <si>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</si>
  <si>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</si>
  <si>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</si>
  <si>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</si>
  <si>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</si>
  <si>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</si>
  <si>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</si>
  <si>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</si>
  <si>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</si>
  <si>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</si>
  <si>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</si>
  <si>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</si>
  <si>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</si>
  <si>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</si>
  <si>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</si>
  <si>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</si>
  <si>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</si>
  <si>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</si>
  <si>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</si>
  <si>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</si>
  <si>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</si>
  <si>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</si>
  <si>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</si>
  <si>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</si>
  <si>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</si>
  <si>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</si>
  <si>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</si>
  <si>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</si>
  <si>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</si>
  <si>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</si>
  <si>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</si>
  <si>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</si>
  <si>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</si>
  <si>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</si>
  <si>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</si>
  <si>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</si>
  <si>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</si>
  <si>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</si>
  <si>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</si>
  <si>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</si>
  <si>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</si>
  <si>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</si>
  <si>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</si>
  <si>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</si>
  <si>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</si>
  <si>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</si>
  <si>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</si>
  <si>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</si>
  <si>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</si>
  <si>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</si>
  <si>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</si>
  <si>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</si>
  <si>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</si>
  <si>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</si>
  <si>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</si>
  <si>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</si>
  <si>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</si>
  <si>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</si>
  <si>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</si>
  <si>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</si>
  <si>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</si>
  <si>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</si>
  <si>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</si>
  <si>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</si>
  <si>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</si>
  <si>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</si>
  <si>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</si>
  <si>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</si>
  <si>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</si>
  <si>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</si>
  <si>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</si>
  <si>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</si>
  <si>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</si>
  <si>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</si>
  <si>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</si>
  <si>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</si>
  <si>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</si>
  <si>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</si>
  <si>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</si>
  <si>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</si>
  <si>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</si>
  <si>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</si>
  <si>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</si>
  <si>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</si>
  <si>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</si>
  <si>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</si>
  <si>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</si>
  <si>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</si>
  <si>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</si>
  <si>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</si>
  <si>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</si>
  <si>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</si>
  <si>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</si>
  <si>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</si>
  <si>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</si>
  <si>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</si>
  <si>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</si>
  <si>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</si>
  <si>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</si>
  <si>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</si>
  <si>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</si>
  <si>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</si>
  <si>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</si>
  <si>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</si>
  <si>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</si>
  <si>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</si>
  <si>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</si>
  <si>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</si>
  <si>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</si>
  <si>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</si>
  <si>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</si>
  <si>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</si>
  <si>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</si>
  <si>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</si>
  <si>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</si>
  <si>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</si>
  <si>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</si>
  <si>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</si>
  <si>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</si>
  <si>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</si>
  <si>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</si>
  <si>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</si>
  <si>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</si>
  <si>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</si>
  <si>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</si>
  <si>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</si>
  <si>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</si>
  <si>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</si>
  <si>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</si>
  <si>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</si>
  <si>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</si>
  <si>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</si>
  <si>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</si>
  <si>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</si>
  <si>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</si>
  <si>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</si>
  <si>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</si>
  <si>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</si>
  <si>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</si>
  <si>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</si>
  <si>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</si>
  <si>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</si>
  <si>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</si>
  <si>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</si>
  <si>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</si>
  <si>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</si>
  <si>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</si>
  <si>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</si>
  <si>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</si>
  <si>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</si>
  <si>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</si>
  <si>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</si>
  <si>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</si>
  <si>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</si>
  <si>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</si>
  <si>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</si>
  <si>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</si>
  <si>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</si>
  <si>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</si>
  <si>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</si>
  <si>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</si>
  <si>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</si>
  <si>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</si>
  <si>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</si>
  <si>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</si>
  <si>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</si>
  <si>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</si>
  <si>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</si>
  <si>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</si>
  <si>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</si>
  <si>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</si>
  <si>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</si>
  <si>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</si>
  <si>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</si>
  <si>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</si>
  <si>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</si>
  <si>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</si>
  <si>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</si>
  <si>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</si>
  <si>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</si>
  <si>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</si>
  <si>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</si>
  <si>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</si>
  <si>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</si>
  <si>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</si>
  <si>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</si>
  <si>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</si>
  <si>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</si>
  <si>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</si>
  <si>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</si>
  <si>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</si>
  <si>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</si>
  <si>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</si>
  <si>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</si>
  <si>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</si>
  <si>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</si>
  <si>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</si>
  <si>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</si>
  <si>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</si>
  <si>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</si>
  <si>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</si>
  <si>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</si>
  <si>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</si>
  <si>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</si>
  <si>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</si>
  <si>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</si>
  <si>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</si>
  <si>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</si>
  <si>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</si>
  <si>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</si>
  <si>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</si>
  <si>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</si>
  <si>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</si>
  <si>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</si>
  <si>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</si>
  <si>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</si>
  <si>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</si>
  <si>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</si>
  <si>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</si>
  <si>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</si>
  <si>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</si>
  <si>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</si>
  <si>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</si>
  <si>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</si>
  <si>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</si>
  <si>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</si>
  <si>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</si>
  <si>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</si>
  <si>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</si>
  <si>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</si>
  <si>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</si>
  <si>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</si>
  <si>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</si>
  <si>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</si>
  <si>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</si>
  <si>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</si>
  <si>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</si>
  <si>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</si>
  <si>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</si>
  <si>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</si>
  <si>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</si>
  <si>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</si>
  <si>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</si>
  <si>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</si>
  <si>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</si>
  <si>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</si>
  <si>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</si>
  <si>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</si>
  <si>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</si>
  <si>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</si>
  <si>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</si>
  <si>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</si>
  <si>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</si>
  <si>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</si>
  <si>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</si>
  <si>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</si>
  <si>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</si>
  <si>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</si>
  <si>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</si>
  <si>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</si>
  <si>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</si>
  <si>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</si>
  <si>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</si>
  <si>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</si>
  <si>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</si>
  <si>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</si>
  <si>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</si>
  <si>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</si>
  <si>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</si>
  <si>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</si>
  <si>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</si>
  <si>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</si>
  <si>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</si>
  <si>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</si>
  <si>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</si>
  <si>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</si>
  <si>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</si>
  <si>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</si>
  <si>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</si>
  <si>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</si>
  <si>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</si>
  <si>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</si>
  <si>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</si>
  <si>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</si>
  <si>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</si>
  <si>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</si>
  <si>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</si>
  <si>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</si>
  <si>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</si>
  <si>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</si>
  <si>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</si>
  <si>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</si>
  <si>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</si>
  <si>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</si>
  <si>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</si>
  <si>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</si>
  <si>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</si>
  <si>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</si>
  <si>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</si>
  <si>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</si>
  <si>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</si>
  <si>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</si>
  <si>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</si>
  <si>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</si>
  <si>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</si>
  <si>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</si>
  <si>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</si>
  <si>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</si>
  <si>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</si>
  <si>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</si>
  <si>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</si>
  <si>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</si>
  <si>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</si>
  <si>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</si>
  <si>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</si>
  <si>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</si>
  <si>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</si>
  <si>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</si>
  <si>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</si>
  <si>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</si>
  <si>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</si>
  <si>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</si>
  <si>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</si>
  <si>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</si>
  <si>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</si>
  <si>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</si>
  <si>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</si>
  <si>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</si>
  <si>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</si>
  <si>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</si>
  <si>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</si>
  <si>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</si>
  <si>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</si>
  <si>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</si>
  <si>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</si>
  <si>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</si>
  <si>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</si>
  <si>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</si>
  <si>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</si>
  <si>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</si>
  <si>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</si>
  <si>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</si>
  <si>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</si>
  <si>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</si>
  <si>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</si>
  <si>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</si>
  <si>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</si>
  <si>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</si>
  <si>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</si>
  <si>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</si>
  <si>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</si>
  <si>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</si>
  <si>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</si>
  <si>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</si>
  <si>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</si>
  <si>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</si>
  <si>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</si>
  <si>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</si>
  <si>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</si>
  <si>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</si>
  <si>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</si>
  <si>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</si>
  <si>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</si>
  <si>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</si>
  <si>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</si>
  <si>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</si>
  <si>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</si>
  <si>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</si>
  <si>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</si>
  <si>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</si>
  <si>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</si>
  <si>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</si>
  <si>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</si>
  <si>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</si>
  <si>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</si>
  <si>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</si>
  <si>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</si>
  <si>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</si>
  <si>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</si>
  <si>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</si>
  <si>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</si>
  <si>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</si>
  <si>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</si>
  <si>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</si>
  <si>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</si>
  <si>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</si>
  <si>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</si>
  <si>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</si>
  <si>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</si>
  <si>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</si>
  <si>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</si>
  <si>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</si>
  <si>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</si>
  <si>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</si>
  <si>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</si>
  <si>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</si>
  <si>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</si>
  <si>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</si>
  <si>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</si>
  <si>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</si>
  <si>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</si>
  <si>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</si>
  <si>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</si>
  <si>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</si>
  <si>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</si>
  <si>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</si>
  <si>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</si>
  <si>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</si>
  <si>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</si>
  <si>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</si>
  <si>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</si>
  <si>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</si>
  <si>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</si>
  <si>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</si>
  <si>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</si>
  <si>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</si>
  <si>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</si>
  <si>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</si>
  <si>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</si>
  <si>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</si>
  <si>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</si>
  <si>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</si>
  <si>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</si>
  <si>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</si>
  <si>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</si>
  <si>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</si>
  <si>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</si>
  <si>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</si>
  <si>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</si>
  <si>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</si>
  <si>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</si>
  <si>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</si>
  <si>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</si>
  <si>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</si>
  <si>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</si>
  <si>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</si>
  <si>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</si>
  <si>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</si>
  <si>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</si>
  <si>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</si>
  <si>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</si>
  <si>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</si>
  <si>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</si>
  <si>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</si>
  <si>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</si>
  <si>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</si>
  <si>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</si>
  <si>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</si>
  <si>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</si>
  <si>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</si>
  <si>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</si>
  <si>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</si>
  <si>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</si>
  <si>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</si>
  <si>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</si>
  <si>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</si>
  <si>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</si>
  <si>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</si>
  <si>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</si>
  <si>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</si>
  <si>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</si>
  <si>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</si>
  <si>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</si>
  <si>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</si>
  <si>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</si>
  <si>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</si>
  <si>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</si>
  <si>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</si>
  <si>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</si>
  <si>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</si>
  <si>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</si>
  <si>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</si>
  <si>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</si>
  <si>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</si>
  <si>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</si>
  <si>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</si>
  <si>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</si>
  <si>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</si>
  <si>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</si>
  <si>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</si>
  <si>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</si>
  <si>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</si>
  <si>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</si>
  <si>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</si>
  <si>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</si>
  <si>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</si>
  <si>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</si>
  <si>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</si>
  <si>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</si>
  <si>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</si>
  <si>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</si>
  <si>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</si>
  <si>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</si>
  <si>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</si>
  <si>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</si>
  <si>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</si>
  <si>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</si>
  <si>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</si>
  <si>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</si>
  <si>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</si>
  <si>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</si>
  <si>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</si>
  <si>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</si>
  <si>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</si>
  <si>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</si>
  <si>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</si>
  <si>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</si>
  <si>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</si>
  <si>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</si>
  <si>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</si>
  <si>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</si>
  <si>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</si>
  <si>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</si>
  <si>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</si>
  <si>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</si>
  <si>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</si>
  <si>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</si>
  <si>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</si>
  <si>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</si>
  <si>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</si>
  <si>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</si>
  <si>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</si>
  <si>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</si>
  <si>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</si>
  <si>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</si>
  <si>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</si>
  <si>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</si>
  <si>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</si>
  <si>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</si>
  <si>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</si>
  <si>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</si>
  <si>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</si>
  <si>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</si>
  <si>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</si>
  <si>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</si>
  <si>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</si>
  <si>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</si>
  <si>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</si>
  <si>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</si>
  <si>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</si>
  <si>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</si>
  <si>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</si>
  <si>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</si>
  <si>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</si>
  <si>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</si>
  <si>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</si>
  <si>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</si>
  <si>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</si>
  <si>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</si>
  <si>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</si>
  <si>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</si>
  <si>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</si>
  <si>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</si>
  <si>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</si>
  <si>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</si>
  <si>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</si>
  <si>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</si>
  <si>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</si>
  <si>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</si>
  <si>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</si>
  <si>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</si>
  <si>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</si>
  <si>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</si>
  <si>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</si>
  <si>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</si>
  <si>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</si>
  <si>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</si>
  <si>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</si>
  <si>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</si>
  <si>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</si>
  <si>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</si>
  <si>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</si>
  <si>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</si>
  <si>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</si>
  <si>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</si>
  <si>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</si>
  <si>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</si>
  <si>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</si>
  <si>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</si>
  <si>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</si>
  <si>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</si>
  <si>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</si>
  <si>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</si>
  <si>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</si>
  <si>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</si>
  <si>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</si>
  <si>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</si>
  <si>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</si>
  <si>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</si>
  <si>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</si>
  <si>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</si>
  <si>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</si>
  <si>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</si>
  <si>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</si>
  <si>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</si>
  <si>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</si>
  <si>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</si>
  <si>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</si>
  <si>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</si>
  <si>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</si>
  <si>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</si>
  <si>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</si>
  <si>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</si>
  <si>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</si>
  <si>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</si>
  <si>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</si>
  <si>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</si>
  <si>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</si>
  <si>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</si>
  <si>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</si>
  <si>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</si>
  <si>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</si>
  <si>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</si>
  <si>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</si>
  <si>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</si>
  <si>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</si>
  <si>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</si>
  <si>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</si>
  <si>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</si>
  <si>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</si>
  <si>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</si>
  <si>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</si>
  <si>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</si>
  <si>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</si>
  <si>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</si>
  <si>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</si>
  <si>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</si>
  <si>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</si>
  <si>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</si>
  <si>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</si>
  <si>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</si>
  <si>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</si>
  <si>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</si>
  <si>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</si>
  <si>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</si>
  <si>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</si>
  <si>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</si>
  <si>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</si>
  <si>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</si>
  <si>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</si>
  <si>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</si>
  <si>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</si>
  <si>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</si>
  <si>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</si>
  <si>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</si>
  <si>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</si>
  <si>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</si>
  <si>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</si>
  <si>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</si>
  <si>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</si>
  <si>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</si>
  <si>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</si>
  <si>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</si>
  <si>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</si>
  <si>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</si>
  <si>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</si>
  <si>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</si>
  <si>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</si>
  <si>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</si>
  <si>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</si>
  <si>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</si>
  <si>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</si>
  <si>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</si>
  <si>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</si>
  <si>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</si>
  <si>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</si>
  <si>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</si>
  <si>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</si>
  <si>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</si>
  <si>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</si>
  <si>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</si>
  <si>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</si>
  <si>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</si>
  <si>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</si>
  <si>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</si>
  <si>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</si>
  <si>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</si>
  <si>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</si>
  <si>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</si>
  <si>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</si>
  <si>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</si>
  <si>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</si>
  <si>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</si>
  <si>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</si>
  <si>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</si>
  <si>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</si>
  <si>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</si>
  <si>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</si>
  <si>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</si>
  <si>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</si>
  <si>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</si>
  <si>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</si>
  <si>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</si>
  <si>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</si>
  <si>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</si>
  <si>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</si>
  <si>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</si>
  <si>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</si>
  <si>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</si>
  <si>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</si>
  <si>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</si>
  <si>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</si>
  <si>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</si>
  <si>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</si>
  <si>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</si>
  <si>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</si>
  <si>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</si>
  <si>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</si>
  <si>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</si>
  <si>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</si>
  <si>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</si>
  <si>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</si>
  <si>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</si>
  <si>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</si>
  <si>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</si>
  <si>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</si>
  <si>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</si>
  <si>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</si>
  <si>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</si>
  <si>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</si>
  <si>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</si>
  <si>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</si>
  <si>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</si>
  <si>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</si>
  <si>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</si>
  <si>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</si>
  <si>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</si>
  <si>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</si>
  <si>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</si>
  <si>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</si>
  <si>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</si>
  <si>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</si>
  <si>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</si>
  <si>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</si>
  <si>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</si>
  <si>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</si>
  <si>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</si>
  <si>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</si>
  <si>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</si>
  <si>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</si>
  <si>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</si>
  <si>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</si>
  <si>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</si>
  <si>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</si>
  <si>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</si>
  <si>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</si>
  <si>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</si>
  <si>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</si>
  <si>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</si>
  <si>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</si>
  <si>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</si>
  <si>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</si>
  <si>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</si>
  <si>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</si>
  <si>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</si>
  <si>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</si>
  <si>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</si>
  <si>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</si>
  <si>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</si>
  <si>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</si>
  <si>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</si>
  <si>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</si>
  <si>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</si>
  <si>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</si>
  <si>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</si>
  <si>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</si>
  <si>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</si>
  <si>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</si>
  <si>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</si>
  <si>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</si>
  <si>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</si>
  <si>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</si>
  <si>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</si>
  <si>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</si>
  <si>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</si>
  <si>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</si>
  <si>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</si>
  <si>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</si>
  <si>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</si>
  <si>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</si>
  <si>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</si>
  <si>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</si>
  <si>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</si>
  <si>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</si>
  <si>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</si>
  <si>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</si>
  <si>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</si>
  <si>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</si>
  <si>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</si>
  <si>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</si>
  <si>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</si>
  <si>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</si>
  <si>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</si>
  <si>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</si>
  <si>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</si>
  <si>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</si>
  <si>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</si>
  <si>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</si>
  <si>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</si>
  <si>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</si>
  <si>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</si>
  <si>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</si>
  <si>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</si>
  <si>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</si>
  <si>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</si>
  <si>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</si>
  <si>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</si>
  <si>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</si>
  <si>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</si>
  <si>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</si>
  <si>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</si>
  <si>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</si>
  <si>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</si>
  <si>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</si>
  <si>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</si>
  <si>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</si>
  <si>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</si>
  <si>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</si>
  <si>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</si>
  <si>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</si>
  <si>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</si>
  <si>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</si>
  <si>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</si>
  <si>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</si>
  <si>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</si>
  <si>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</si>
  <si>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</si>
  <si>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</si>
  <si>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</si>
  <si>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</si>
  <si>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</si>
  <si>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</si>
  <si>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</si>
  <si>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</si>
  <si>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</si>
  <si>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</si>
  <si>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</si>
  <si>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</si>
  <si>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</si>
  <si>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</si>
  <si>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</si>
  <si>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</si>
  <si>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</si>
  <si>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</si>
  <si>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</si>
  <si>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</si>
  <si>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</si>
  <si>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</si>
  <si>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</si>
  <si>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</si>
  <si>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</si>
  <si>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</si>
  <si>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</si>
  <si>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</si>
  <si>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</si>
  <si>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</si>
  <si>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</si>
  <si>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</si>
  <si>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</si>
  <si>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</si>
  <si>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</si>
  <si>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</si>
  <si>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</si>
  <si>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</si>
  <si>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</si>
  <si>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</si>
  <si>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</si>
  <si>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</si>
  <si>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</si>
  <si>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</si>
  <si>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</si>
  <si>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</si>
  <si>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</si>
  <si>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</si>
  <si>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</si>
  <si>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</si>
  <si>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</si>
  <si>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</si>
  <si>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</si>
  <si>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</si>
  <si>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</si>
  <si>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</si>
  <si>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</si>
  <si>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</si>
  <si>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</si>
  <si>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</si>
  <si>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</si>
  <si>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</si>
  <si>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</si>
  <si>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</si>
  <si>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</si>
  <si>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</si>
  <si>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</si>
  <si>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</si>
  <si>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</si>
  <si>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</si>
  <si>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</si>
  <si>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</si>
  <si>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</si>
  <si>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</si>
  <si>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</si>
  <si>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</si>
  <si>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</si>
  <si>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</si>
  <si>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</si>
  <si>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</si>
  <si>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</si>
  <si>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</si>
  <si>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</si>
  <si>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</si>
  <si>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</si>
  <si>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</si>
  <si>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</si>
  <si>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</si>
  <si>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</si>
  <si>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</si>
  <si>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</si>
  <si>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</si>
  <si>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</si>
  <si>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</si>
  <si>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</si>
  <si>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</si>
  <si>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</si>
  <si>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</si>
  <si>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</si>
  <si>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</si>
  <si>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</si>
  <si>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</si>
  <si>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</si>
  <si>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</si>
  <si>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</si>
  <si>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</si>
  <si>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</si>
  <si>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</si>
  <si>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</si>
  <si>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</si>
  <si>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</si>
  <si>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</si>
  <si>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</si>
  <si>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</si>
  <si>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</si>
  <si>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</si>
  <si>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</si>
  <si>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</si>
  <si>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</si>
  <si>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</si>
  <si>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</si>
  <si>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</si>
  <si>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</si>
  <si>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</si>
  <si>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</si>
  <si>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</si>
  <si>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</si>
  <si>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</si>
  <si>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</si>
  <si>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</si>
  <si>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</si>
  <si>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</si>
  <si>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</si>
  <si>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</si>
  <si>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</si>
  <si>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</si>
  <si>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</si>
  <si>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</si>
  <si>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</si>
  <si>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</si>
  <si>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</si>
  <si>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</si>
  <si>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</si>
  <si>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</si>
  <si>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</si>
  <si>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</si>
  <si>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</si>
  <si>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</si>
  <si>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</si>
  <si>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</si>
  <si>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</si>
  <si>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</si>
  <si>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</si>
  <si>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</si>
  <si>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</si>
  <si>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</si>
  <si>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</si>
  <si>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</si>
  <si>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</si>
  <si>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</si>
  <si>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</si>
  <si>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</si>
  <si>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</si>
  <si>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</si>
  <si>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</si>
  <si>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</si>
  <si>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</si>
  <si>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</si>
  <si>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</si>
  <si>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</si>
  <si>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</si>
  <si>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</si>
  <si>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</si>
  <si>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</si>
  <si>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</si>
  <si>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</si>
  <si>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</si>
  <si>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</si>
  <si>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</si>
  <si>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</si>
  <si>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</si>
  <si>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</si>
  <si>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</si>
  <si>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</si>
  <si>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</si>
  <si>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</si>
  <si>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</si>
  <si>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</si>
  <si>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</si>
  <si>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</si>
  <si>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</si>
  <si>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</si>
  <si>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</si>
  <si>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</si>
  <si>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</si>
  <si>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</si>
  <si>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</si>
  <si>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</si>
  <si>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</si>
  <si>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</si>
  <si>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</si>
  <si>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</si>
  <si>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</si>
  <si>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</si>
  <si>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</si>
  <si>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</si>
  <si>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</si>
  <si>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</si>
  <si>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</si>
  <si>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</si>
  <si>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</si>
  <si>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</si>
  <si>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</si>
  <si>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</si>
  <si>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</si>
  <si>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</si>
  <si>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</si>
  <si>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</si>
  <si>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</si>
  <si>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</si>
  <si>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</si>
  <si>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</si>
  <si>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</si>
  <si>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</si>
  <si>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</si>
  <si>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</si>
  <si>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</si>
  <si>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</si>
  <si>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</si>
  <si>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</si>
  <si>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</si>
  <si>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</si>
  <si>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</si>
  <si>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</si>
  <si>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</si>
  <si>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</si>
  <si>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</si>
  <si>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</si>
  <si>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</si>
  <si>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</si>
  <si>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</si>
  <si>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</si>
  <si>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</si>
  <si>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</si>
  <si>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</si>
  <si>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</si>
  <si>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</si>
  <si>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</si>
  <si>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</si>
  <si>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</si>
  <si>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</si>
  <si>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</si>
  <si>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</si>
  <si>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</si>
  <si>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</si>
  <si>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</si>
  <si>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</si>
  <si>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</si>
  <si>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</si>
  <si>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</si>
  <si>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</si>
  <si>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</si>
  <si>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</si>
  <si>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</si>
  <si>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</si>
  <si>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</si>
  <si>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</si>
  <si>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</si>
  <si>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</si>
  <si>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</si>
  <si>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</si>
  <si>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</si>
  <si>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</si>
  <si>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</si>
  <si>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</si>
  <si>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</si>
  <si>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</si>
  <si>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</si>
  <si>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</si>
  <si>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</si>
  <si>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</si>
  <si>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</si>
  <si>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</si>
  <si>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</si>
  <si>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</si>
  <si>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</si>
  <si>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</si>
  <si>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</si>
  <si>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</si>
  <si>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</si>
  <si>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</si>
  <si>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</si>
  <si>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</si>
  <si>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</si>
  <si>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</si>
  <si>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</si>
  <si>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</si>
  <si>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</si>
  <si>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</si>
  <si>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</si>
  <si>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</si>
  <si>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</si>
  <si>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</si>
  <si>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</si>
  <si>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</si>
  <si>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</si>
  <si>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</si>
  <si>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</si>
  <si>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</si>
  <si>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</si>
  <si>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</si>
  <si>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</si>
  <si>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</si>
  <si>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</si>
  <si>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</si>
  <si>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</si>
  <si>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</si>
  <si>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</si>
  <si>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</si>
  <si>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</si>
  <si>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</si>
  <si>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</si>
  <si>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</si>
  <si>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</si>
  <si>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</si>
  <si>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</si>
  <si>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</si>
  <si>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</si>
  <si>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</si>
  <si>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</si>
  <si>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</si>
  <si>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</si>
  <si>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</si>
  <si>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</si>
  <si>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</si>
  <si>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</si>
  <si>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</si>
  <si>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</si>
  <si>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</si>
  <si>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</si>
  <si>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</si>
  <si>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</si>
  <si>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</si>
  <si>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</si>
  <si>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</si>
  <si>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</si>
  <si>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</si>
  <si>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</si>
  <si>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</si>
  <si>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</si>
  <si>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</si>
  <si>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</si>
  <si>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</si>
  <si>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</si>
  <si>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</si>
  <si>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</si>
  <si>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</si>
  <si>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</si>
  <si>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</si>
  <si>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</si>
  <si>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</si>
  <si>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</si>
  <si>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</si>
  <si>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</si>
  <si>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</si>
  <si>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</si>
  <si>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</si>
  <si>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</si>
  <si>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</si>
  <si>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</si>
  <si>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</si>
  <si>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</si>
  <si>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</si>
  <si>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</si>
  <si>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</si>
  <si>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</si>
  <si>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</si>
  <si>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</si>
  <si>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</si>
  <si>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</si>
  <si>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</si>
  <si>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</si>
  <si>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</si>
  <si>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</si>
  <si>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</si>
  <si>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</si>
  <si>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</si>
  <si>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</si>
  <si>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</si>
  <si>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</si>
  <si>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</si>
  <si>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</si>
  <si>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</si>
  <si>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</si>
  <si>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</si>
  <si>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</si>
  <si>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</si>
  <si>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</si>
  <si>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</si>
  <si>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</si>
  <si>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</si>
  <si>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</si>
  <si>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</si>
  <si>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</si>
  <si>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</si>
  <si>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</si>
  <si>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</si>
  <si>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</si>
  <si>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</si>
  <si>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</si>
  <si>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</si>
  <si>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</si>
  <si>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</si>
  <si>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</si>
  <si>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</si>
  <si>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</si>
  <si>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</si>
  <si>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</si>
  <si>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</si>
  <si>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</si>
  <si>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</si>
  <si>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</si>
  <si>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</si>
  <si>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</si>
  <si>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</si>
  <si>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</si>
  <si>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</si>
  <si>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</si>
  <si>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</si>
  <si>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</si>
  <si>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</si>
  <si>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</si>
  <si>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</si>
  <si>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</si>
  <si>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</si>
  <si>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</si>
  <si>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</si>
  <si>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</si>
  <si>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</si>
  <si>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</si>
  <si>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</si>
  <si>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</si>
  <si>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</si>
  <si>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</si>
  <si>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</si>
  <si>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</si>
  <si>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</si>
  <si>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</si>
  <si>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</si>
  <si>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</si>
  <si>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</si>
  <si>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</si>
  <si>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</si>
  <si>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</si>
  <si>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</si>
  <si>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</si>
  <si>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</si>
  <si>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</si>
  <si>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</si>
  <si>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</si>
  <si>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</si>
  <si>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</si>
  <si>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</si>
  <si>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</si>
  <si>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</si>
  <si>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</si>
  <si>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</si>
  <si>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</si>
  <si>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</si>
  <si>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</si>
  <si>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</si>
  <si>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</si>
  <si>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</si>
  <si>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</si>
  <si>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</si>
  <si>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</si>
  <si>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</si>
  <si>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</si>
  <si>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</si>
  <si>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</si>
  <si>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</si>
  <si>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</si>
  <si>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</si>
  <si>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</si>
  <si>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</si>
  <si>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</si>
  <si>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</si>
  <si>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</si>
  <si>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</si>
  <si>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</si>
  <si>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</si>
  <si>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</si>
  <si>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</si>
  <si>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</si>
  <si>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</si>
  <si>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</si>
  <si>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</si>
  <si>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</si>
  <si>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</si>
  <si>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</si>
  <si>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</si>
  <si>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</si>
  <si>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</si>
  <si>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</si>
  <si>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</si>
  <si>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</si>
  <si>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</si>
  <si>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</si>
  <si>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</si>
  <si>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</si>
  <si>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</si>
  <si>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</si>
  <si>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</si>
  <si>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</si>
  <si>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</si>
  <si>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</si>
  <si>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</si>
  <si>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</si>
  <si>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</si>
  <si>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</si>
  <si>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</si>
  <si>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</si>
  <si>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</si>
  <si>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</si>
  <si>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</si>
  <si>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</si>
  <si>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</si>
  <si>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</si>
  <si>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</si>
  <si>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</si>
  <si>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</si>
  <si>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</si>
  <si>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</si>
  <si>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</si>
  <si>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</si>
  <si>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</si>
  <si>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</si>
  <si>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</si>
  <si>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</si>
  <si>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</si>
  <si>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</si>
  <si>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</si>
  <si>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</si>
  <si>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</si>
  <si>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</si>
  <si>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</si>
  <si>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</si>
  <si>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</si>
  <si>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</si>
  <si>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</si>
  <si>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</si>
  <si>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</si>
  <si>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</si>
  <si>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</si>
  <si>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</si>
  <si>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</si>
  <si>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</si>
  <si>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</si>
  <si>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</si>
  <si>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</si>
  <si>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</si>
  <si>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</si>
  <si>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</si>
  <si>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</si>
  <si>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</si>
  <si>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</si>
  <si>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</si>
  <si>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</si>
  <si>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</si>
  <si>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</si>
  <si>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</si>
  <si>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</si>
  <si>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</si>
  <si>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</si>
  <si>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</si>
  <si>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</si>
  <si>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</si>
  <si>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</si>
  <si>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</si>
  <si>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</si>
  <si>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</si>
  <si>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</si>
  <si>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</si>
  <si>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</si>
  <si>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</si>
  <si>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</si>
  <si>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</si>
  <si>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</si>
  <si>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</si>
  <si>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</si>
  <si>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</si>
  <si>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</si>
  <si>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</si>
  <si>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</si>
  <si>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</si>
  <si>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</si>
  <si>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</si>
  <si>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</si>
  <si>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</si>
  <si>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</si>
  <si>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</si>
  <si>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</si>
  <si>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</si>
  <si>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</si>
  <si>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</si>
  <si>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</si>
  <si>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</si>
  <si>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</si>
  <si>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</si>
  <si>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</si>
  <si>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</si>
  <si>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</si>
  <si>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</si>
  <si>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</si>
  <si>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</si>
  <si>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</si>
  <si>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</si>
  <si>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</si>
  <si>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</si>
  <si>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</si>
  <si>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</si>
  <si>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</si>
  <si>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</si>
  <si>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</si>
  <si>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</si>
  <si>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</si>
  <si>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</si>
  <si>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</si>
  <si>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</si>
  <si>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</si>
  <si>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</si>
  <si>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</si>
  <si>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</si>
  <si>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</si>
  <si>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</si>
  <si>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</si>
  <si>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</si>
  <si>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</si>
  <si>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</si>
  <si>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</si>
  <si>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</si>
  <si>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</si>
  <si>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</si>
  <si>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</si>
  <si>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</si>
  <si>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</si>
  <si>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</si>
  <si>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</si>
  <si>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</si>
  <si>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</si>
  <si>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</si>
  <si>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</si>
  <si>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</si>
  <si>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</si>
  <si>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</si>
  <si>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</si>
  <si>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</si>
  <si>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</si>
  <si>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</si>
  <si>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</si>
  <si>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</si>
  <si>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</si>
  <si>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</si>
  <si>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</si>
  <si>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</si>
  <si>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</si>
  <si>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</si>
  <si>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</si>
  <si>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</si>
  <si>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</si>
  <si>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</si>
  <si>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</si>
  <si>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</si>
  <si>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</si>
  <si>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</si>
  <si>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</si>
  <si>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</si>
  <si>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</si>
  <si>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</si>
  <si>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</si>
  <si>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</si>
  <si>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</si>
  <si>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</si>
  <si>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</si>
  <si>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</si>
  <si>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</si>
  <si>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</si>
  <si>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</si>
  <si>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</si>
  <si>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</si>
  <si>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</si>
  <si>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</si>
  <si>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</si>
  <si>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</si>
  <si>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</si>
  <si>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</si>
  <si>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</si>
  <si>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</si>
  <si>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</si>
  <si>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</si>
  <si>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</si>
  <si>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</si>
  <si>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</si>
  <si>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</si>
  <si>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</si>
  <si>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</si>
  <si>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</si>
  <si>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</si>
  <si>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</si>
  <si>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</si>
  <si>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</si>
  <si>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</si>
  <si>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</si>
  <si>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</si>
  <si>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</si>
  <si>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</si>
  <si>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</si>
  <si>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</si>
  <si>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</si>
  <si>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</si>
  <si>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</si>
  <si>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</si>
  <si>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</si>
  <si>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</si>
  <si>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</si>
  <si>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</si>
  <si>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</si>
  <si>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</si>
  <si>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</si>
  <si>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</si>
  <si>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</si>
  <si>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</si>
  <si>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</si>
  <si>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</si>
  <si>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</si>
  <si>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</si>
  <si>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</si>
  <si>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</si>
  <si>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</si>
  <si>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</si>
  <si>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</si>
  <si>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</si>
  <si>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</si>
  <si>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</si>
  <si>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</si>
  <si>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</si>
  <si>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</si>
  <si>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</si>
  <si>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</si>
  <si>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</si>
  <si>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</si>
  <si>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</si>
  <si>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</si>
  <si>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</si>
  <si>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</si>
  <si>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</si>
  <si>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</si>
  <si>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</si>
  <si>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</si>
  <si>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</si>
  <si>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</si>
  <si>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</si>
  <si>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</si>
  <si>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</si>
  <si>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</si>
  <si>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</si>
  <si>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</si>
  <si>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</si>
  <si>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</si>
  <si>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</si>
  <si>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</si>
  <si>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</si>
  <si>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</si>
  <si>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</si>
  <si>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</si>
  <si>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</si>
  <si>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</si>
  <si>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</si>
  <si>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</si>
  <si>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</si>
  <si>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</si>
  <si>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</si>
  <si>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</si>
  <si>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</si>
  <si>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</si>
  <si>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</si>
  <si>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</si>
  <si>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</si>
  <si>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</si>
  <si>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</si>
  <si>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</si>
  <si>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</si>
  <si>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</si>
  <si>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</si>
  <si>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</si>
  <si>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</si>
  <si>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</si>
  <si>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</si>
  <si>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</si>
  <si>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</si>
  <si>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</si>
  <si>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</si>
  <si>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</si>
  <si>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</si>
  <si>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</si>
  <si>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</si>
  <si>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</si>
  <si>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</si>
  <si>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</si>
  <si>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</si>
  <si>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</si>
  <si>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</si>
  <si>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</si>
  <si>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</si>
  <si>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</si>
  <si>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</si>
  <si>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</si>
  <si>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</si>
  <si>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</si>
  <si>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</si>
  <si>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</si>
  <si>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</si>
  <si>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</si>
  <si>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</si>
  <si>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</si>
  <si>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</si>
  <si>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</si>
  <si>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</si>
  <si>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</si>
  <si>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</si>
  <si>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</si>
  <si>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</si>
  <si>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</si>
  <si>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</si>
  <si>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</si>
  <si>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</si>
  <si>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</si>
  <si>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</si>
  <si>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</si>
  <si>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</si>
  <si>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</si>
  <si>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</si>
  <si>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</si>
  <si>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</si>
  <si>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</si>
  <si>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</si>
  <si>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</si>
  <si>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</si>
  <si>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</si>
  <si>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</si>
  <si>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</si>
  <si>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</si>
  <si>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</si>
  <si>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</si>
  <si>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</si>
  <si>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</si>
  <si>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</si>
  <si>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</si>
  <si>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</si>
  <si>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</si>
  <si>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</si>
  <si>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</si>
  <si>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</si>
  <si>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</si>
  <si>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</si>
  <si>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</si>
  <si>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</si>
  <si>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</si>
  <si>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</si>
  <si>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</si>
  <si>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</si>
  <si>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</si>
  <si>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</si>
  <si>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</si>
  <si>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</si>
  <si>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</si>
  <si>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</si>
  <si>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</si>
  <si>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</si>
  <si>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</si>
  <si>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</si>
  <si>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</si>
  <si>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</si>
  <si>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</si>
  <si>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</si>
  <si>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</si>
  <si>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</si>
  <si>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</si>
  <si>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</si>
  <si>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</si>
  <si>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</si>
  <si>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</si>
  <si>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</si>
  <si>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</si>
  <si>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</si>
  <si>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</si>
  <si>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</si>
  <si>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</si>
  <si>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</si>
  <si>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</si>
  <si>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</si>
  <si>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</si>
  <si>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</si>
  <si>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</si>
  <si>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</si>
  <si>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</si>
  <si>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</si>
  <si>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</si>
  <si>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</si>
  <si>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</si>
  <si>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</si>
  <si>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</si>
  <si>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</si>
  <si>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</si>
  <si>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</si>
  <si>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</si>
  <si>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</si>
  <si>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</si>
  <si>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</si>
  <si>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</si>
  <si>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</si>
  <si>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</si>
  <si>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</si>
  <si>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</si>
  <si>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</si>
  <si>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</si>
  <si>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</si>
  <si>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</si>
  <si>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</si>
  <si>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</si>
  <si>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</si>
  <si>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</si>
  <si>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</si>
  <si>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</si>
  <si>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</si>
  <si>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</si>
  <si>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</si>
  <si>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</si>
  <si>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</si>
  <si>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</si>
  <si>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</si>
  <si>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</si>
  <si>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</si>
  <si>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</si>
  <si>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</si>
  <si>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</si>
  <si>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</si>
  <si>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</si>
  <si>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</si>
  <si>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</si>
  <si>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</si>
  <si>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</si>
  <si>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</si>
  <si>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</si>
  <si>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</si>
  <si>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</si>
  <si>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</si>
  <si>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</si>
  <si>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</si>
  <si>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</si>
  <si>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</si>
  <si>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</si>
  <si>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</si>
  <si>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</si>
  <si>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</si>
  <si>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</si>
  <si>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</si>
  <si>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</si>
  <si>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</si>
  <si>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</si>
  <si>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</si>
  <si>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</si>
  <si>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</si>
  <si>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</si>
  <si>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</si>
  <si>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</si>
  <si>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</si>
  <si>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</si>
  <si>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</si>
  <si>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</si>
  <si>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</si>
  <si>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</si>
  <si>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</si>
  <si>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</si>
  <si>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</si>
  <si>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</si>
  <si>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</si>
  <si>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</si>
  <si>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</si>
  <si>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</si>
  <si>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</si>
  <si>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</si>
  <si>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</si>
  <si>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</si>
  <si>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</si>
  <si>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</si>
  <si>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</si>
  <si>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</si>
  <si>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</si>
  <si>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</si>
  <si>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</si>
  <si>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</si>
  <si>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</si>
  <si>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</si>
  <si>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</si>
  <si>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</si>
  <si>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</si>
  <si>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</si>
  <si>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</si>
  <si>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</si>
  <si>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</si>
  <si>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</si>
  <si>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</si>
  <si>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</si>
  <si>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</si>
  <si>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</si>
  <si>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</si>
  <si>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</si>
  <si>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</si>
  <si>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</si>
  <si>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</si>
  <si>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</si>
  <si>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</si>
  <si>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</si>
  <si>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</si>
  <si>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</si>
  <si>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</si>
  <si>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</si>
  <si>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</si>
  <si>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</si>
  <si>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</si>
  <si>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</si>
  <si>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</si>
  <si>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</si>
  <si>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</si>
  <si>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</si>
  <si>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</si>
  <si>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</si>
  <si>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</si>
  <si>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</si>
  <si>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</si>
  <si>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</si>
  <si>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</si>
  <si>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</si>
  <si>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</si>
  <si>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</si>
  <si>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</si>
  <si>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</si>
  <si>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</si>
  <si>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</si>
  <si>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</si>
  <si>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</si>
  <si>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</si>
  <si>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</si>
  <si>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</si>
  <si>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</si>
  <si>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</si>
  <si>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</si>
  <si>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</si>
  <si>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</si>
  <si>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</si>
  <si>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</si>
  <si>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</si>
  <si>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</si>
  <si>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</si>
  <si>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</si>
  <si>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</si>
  <si>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</si>
  <si>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</si>
  <si>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</si>
  <si>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</si>
  <si>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</si>
  <si>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</si>
  <si>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</si>
  <si>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</si>
  <si>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</si>
  <si>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</si>
  <si>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</si>
  <si>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</si>
  <si>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</si>
  <si>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</si>
  <si>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</si>
  <si>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</si>
  <si>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</si>
  <si>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</si>
  <si>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</si>
  <si>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</si>
  <si>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</si>
  <si>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</si>
  <si>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</si>
  <si>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</si>
  <si>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</si>
  <si>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</si>
  <si>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</si>
  <si>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</si>
  <si>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</si>
  <si>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</si>
  <si>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</si>
  <si>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</si>
  <si>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</si>
  <si>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</si>
  <si>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</si>
  <si>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</si>
  <si>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</si>
  <si>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</si>
  <si>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</si>
  <si>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</si>
  <si>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</si>
  <si>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</si>
  <si>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</si>
  <si>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</si>
  <si>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</si>
  <si>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</si>
  <si>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</si>
  <si>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</si>
  <si>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</si>
  <si>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</si>
  <si>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</si>
  <si>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</si>
  <si>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</si>
  <si>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</si>
  <si>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</si>
  <si>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</si>
  <si>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</si>
  <si>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</si>
  <si>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</si>
  <si>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</si>
  <si>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</si>
  <si>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</si>
  <si>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</si>
  <si>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</si>
  <si>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</si>
  <si>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</si>
  <si>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</si>
  <si>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</si>
  <si>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</si>
  <si>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</si>
  <si>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</si>
  <si>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</si>
  <si>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</si>
  <si>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</si>
  <si>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</si>
  <si>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</si>
  <si>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</si>
  <si>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</si>
  <si>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</si>
  <si>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</si>
  <si>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</si>
  <si>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</si>
  <si>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</si>
  <si>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</si>
  <si>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</si>
  <si>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</si>
  <si>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</si>
  <si>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</si>
  <si>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</si>
  <si>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</si>
  <si>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</si>
  <si>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</si>
  <si>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</si>
  <si>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</si>
  <si>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</si>
  <si>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</si>
  <si>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</si>
  <si>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</si>
  <si>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</si>
  <si>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</si>
  <si>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</si>
  <si>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</si>
  <si>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</si>
  <si>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</si>
  <si>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</si>
  <si>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</si>
  <si>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</si>
  <si>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</si>
  <si>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</si>
  <si>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</si>
  <si>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</si>
  <si>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</si>
  <si>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</si>
  <si>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</si>
  <si>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</si>
  <si>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</si>
  <si>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</si>
  <si>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</si>
  <si>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</si>
  <si>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</si>
  <si>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</si>
  <si>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</si>
  <si>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</si>
  <si>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</si>
  <si>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</si>
  <si>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</si>
  <si>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</si>
  <si>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</si>
  <si>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</si>
  <si>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</si>
  <si>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</si>
  <si>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</si>
  <si>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</si>
  <si>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</si>
  <si>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</si>
  <si>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</si>
  <si>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</si>
  <si>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</si>
  <si>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</si>
  <si>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</si>
  <si>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</si>
  <si>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</si>
  <si>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</si>
  <si>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</si>
  <si>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</si>
  <si>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</si>
  <si>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</si>
  <si>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</si>
  <si>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</si>
  <si>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</si>
  <si>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</si>
  <si>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</si>
  <si>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</si>
  <si>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</si>
  <si>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</si>
  <si>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</si>
  <si>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</si>
  <si>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</si>
  <si>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</si>
  <si>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</si>
  <si>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</si>
  <si>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</si>
  <si>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</si>
  <si>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</si>
  <si>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</si>
  <si>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</si>
  <si>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</si>
  <si>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</si>
  <si>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</si>
  <si>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</si>
  <si>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</si>
  <si>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</si>
  <si>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</si>
  <si>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</si>
  <si>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</si>
  <si>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</si>
  <si>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</si>
  <si>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</si>
  <si>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</si>
  <si>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</si>
  <si>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</si>
  <si>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</si>
  <si>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</si>
  <si>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</si>
  <si>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</si>
  <si>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</si>
  <si>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</si>
  <si>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</si>
  <si>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</si>
  <si>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</si>
  <si>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</si>
  <si>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</si>
  <si>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</si>
  <si>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</si>
  <si>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</si>
  <si>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</si>
  <si>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</si>
  <si>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</si>
  <si>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</si>
  <si>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</si>
  <si>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</si>
  <si>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</si>
  <si>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</si>
  <si>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</si>
  <si>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</si>
  <si>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</si>
  <si>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</si>
  <si>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</si>
  <si>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</si>
  <si>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</si>
  <si>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</si>
  <si>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</si>
  <si>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</si>
  <si>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</si>
  <si>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</si>
  <si>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</si>
  <si>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</si>
  <si>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</si>
  <si>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</si>
  <si>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</si>
  <si>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</si>
  <si>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</si>
  <si>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</si>
  <si>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</si>
  <si>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</si>
  <si>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</si>
  <si>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</si>
  <si>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</si>
  <si>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</si>
  <si>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</si>
  <si>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</si>
  <si>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</si>
  <si>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</si>
  <si>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</si>
  <si>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</si>
  <si>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</si>
  <si>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</si>
  <si>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</si>
  <si>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</si>
  <si>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</si>
  <si>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</si>
  <si>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</si>
  <si>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</si>
  <si>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</si>
  <si>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</si>
  <si>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</si>
  <si>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</si>
  <si>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</si>
  <si>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</si>
  <si>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</si>
  <si>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</si>
  <si>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</si>
  <si>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</si>
  <si>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</si>
  <si>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</si>
  <si>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</si>
  <si>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</si>
  <si>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</si>
  <si>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</si>
  <si>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</si>
  <si>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</si>
  <si>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</si>
  <si>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</si>
  <si>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</si>
  <si>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</si>
  <si>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</si>
  <si>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</si>
  <si>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</si>
  <si>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</si>
  <si>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</si>
  <si>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</si>
  <si>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</si>
  <si>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</si>
  <si>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</si>
  <si>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</si>
  <si>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</si>
  <si>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</si>
  <si>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</si>
  <si>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</si>
  <si>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</si>
  <si>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</si>
  <si>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</si>
  <si>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</si>
  <si>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</si>
  <si>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</si>
  <si>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</si>
  <si>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</si>
  <si>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</si>
  <si>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</si>
  <si>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</si>
  <si>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</si>
  <si>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</si>
  <si>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</si>
  <si>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</si>
  <si>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</si>
  <si>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</si>
  <si>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</si>
  <si>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</si>
  <si>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</si>
  <si>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</si>
  <si>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</si>
  <si>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</si>
  <si>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</si>
  <si>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</si>
  <si>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</si>
  <si>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</si>
  <si>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</si>
  <si>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</si>
  <si>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</si>
  <si>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</si>
  <si>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</si>
  <si>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</si>
  <si>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</si>
  <si>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</si>
  <si>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</si>
  <si>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</si>
  <si>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</si>
  <si>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</si>
  <si>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</si>
  <si>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</si>
  <si>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</si>
  <si>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</si>
  <si>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</si>
  <si>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</si>
  <si>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</si>
  <si>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</si>
  <si>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</si>
  <si>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</si>
  <si>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</si>
  <si>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</si>
  <si>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</si>
  <si>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</si>
  <si>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</si>
  <si>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</si>
  <si>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</si>
  <si>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</si>
  <si>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</si>
  <si>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</si>
  <si>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</si>
  <si>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</si>
  <si>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</si>
  <si>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</si>
  <si>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</si>
  <si>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</si>
  <si>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</si>
  <si>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</si>
  <si>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</si>
  <si>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</si>
  <si>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</si>
  <si>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</si>
  <si>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</si>
  <si>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</si>
  <si>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</si>
  <si>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</si>
  <si>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</si>
  <si>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</si>
  <si>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</si>
  <si>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</si>
  <si>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</si>
  <si>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</si>
  <si>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</si>
  <si>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</si>
  <si>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</si>
  <si>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</si>
  <si>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</si>
  <si>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</si>
  <si>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</si>
  <si>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</si>
  <si>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</si>
  <si>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</si>
  <si>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</si>
  <si>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</si>
  <si>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</si>
  <si>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</si>
  <si>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</si>
  <si>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</si>
  <si>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</si>
  <si>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</si>
  <si>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</si>
  <si>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</si>
  <si>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</si>
  <si>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</si>
  <si>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</si>
  <si>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</si>
  <si>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</si>
  <si>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</si>
  <si>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</si>
  <si>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</si>
  <si>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</si>
  <si>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</si>
  <si>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</si>
  <si>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</si>
  <si>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</si>
  <si>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</si>
  <si>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</si>
  <si>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</si>
  <si>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</si>
  <si>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</si>
  <si>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</si>
  <si>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</si>
  <si>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</si>
  <si>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</si>
  <si>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</si>
  <si>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</si>
  <si>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</si>
  <si>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</si>
  <si>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</si>
  <si>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</si>
  <si>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</si>
  <si>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</si>
  <si>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</si>
  <si>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</si>
  <si>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</si>
  <si>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</si>
  <si>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</si>
  <si>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</si>
  <si>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</si>
  <si>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</si>
  <si>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</si>
  <si>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</si>
  <si>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</si>
  <si>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</si>
  <si>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</si>
  <si>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</si>
  <si>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</si>
  <si>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</si>
  <si>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</si>
  <si>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</si>
  <si>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</si>
  <si>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</si>
  <si>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</si>
  <si>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</si>
  <si>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</si>
  <si>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</si>
  <si>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</si>
  <si>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</si>
  <si>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</si>
  <si>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</si>
  <si>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</si>
  <si>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</si>
  <si>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</si>
  <si>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</si>
  <si>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</si>
  <si>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</si>
  <si>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</si>
  <si>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</si>
  <si>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</si>
  <si>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</si>
  <si>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</si>
  <si>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</si>
  <si>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</si>
  <si>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</si>
  <si>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</si>
  <si>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</si>
  <si>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</si>
  <si>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</si>
  <si>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</si>
  <si>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</si>
  <si>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</si>
  <si>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</si>
  <si>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</si>
  <si>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</si>
  <si>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</si>
  <si>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</si>
  <si>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</si>
  <si>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</si>
  <si>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</si>
  <si>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</si>
  <si>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</si>
  <si>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</si>
  <si>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</si>
  <si>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</si>
  <si>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</si>
  <si>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</si>
  <si>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</si>
  <si>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</si>
  <si>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</si>
  <si>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</si>
  <si>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</si>
  <si>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</si>
  <si>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</si>
  <si>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</si>
  <si>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</si>
  <si>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</si>
  <si>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</si>
  <si>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</si>
  <si>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</si>
  <si>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</si>
  <si>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</si>
  <si>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</si>
  <si>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</si>
  <si>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</si>
  <si>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</si>
  <si>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</si>
  <si>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</si>
  <si>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</si>
  <si>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</si>
  <si>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</si>
  <si>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</si>
  <si>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</si>
  <si>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</si>
  <si>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</si>
  <si>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</si>
  <si>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</si>
  <si>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</si>
  <si>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</si>
  <si>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</si>
  <si>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</si>
  <si>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</si>
  <si>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</si>
  <si>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</si>
  <si>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</si>
  <si>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</si>
  <si>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</si>
  <si>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</si>
  <si>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</si>
  <si>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</si>
  <si>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</si>
  <si>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</si>
  <si>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</si>
  <si>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</si>
  <si>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</si>
  <si>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</si>
  <si>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</si>
  <si>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</si>
  <si>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</si>
  <si>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</si>
  <si>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</si>
  <si>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</si>
  <si>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</si>
  <si>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</si>
  <si>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</si>
  <si>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</si>
  <si>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</si>
  <si>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</si>
  <si>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</si>
  <si>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</si>
  <si>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</si>
  <si>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</si>
  <si>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</si>
  <si>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</si>
  <si>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</si>
  <si>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</si>
  <si>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</si>
  <si>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</si>
  <si>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</si>
  <si>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</si>
  <si>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</si>
  <si>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</si>
  <si>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</si>
  <si>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</si>
  <si>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</si>
  <si>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</si>
  <si>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</si>
  <si>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</si>
  <si>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</si>
  <si>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</si>
  <si>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</si>
  <si>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</si>
  <si>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</si>
  <si>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</si>
  <si>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</si>
  <si>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</si>
  <si>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</si>
  <si>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</si>
  <si>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</si>
  <si>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</si>
  <si>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</si>
  <si>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</si>
  <si>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</si>
  <si>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</si>
  <si>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</si>
  <si>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</si>
  <si>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</si>
  <si>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</si>
  <si>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</si>
  <si>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</si>
  <si>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</si>
  <si>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</si>
  <si>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</si>
  <si>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</si>
  <si>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</si>
  <si>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</si>
  <si>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</si>
  <si>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</si>
  <si>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</si>
  <si>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</si>
  <si>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</si>
  <si>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</si>
  <si>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</si>
  <si>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</si>
  <si>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</si>
  <si>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</si>
  <si>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</si>
  <si>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</si>
  <si>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</si>
  <si>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</si>
  <si>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</si>
  <si>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</si>
  <si>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</si>
  <si>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</si>
  <si>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</si>
  <si>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</si>
  <si>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</si>
  <si>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</si>
  <si>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</si>
  <si>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</si>
  <si>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</si>
  <si>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</si>
  <si>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</si>
  <si>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</si>
  <si>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</si>
  <si>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</si>
  <si>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</si>
  <si>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</si>
  <si>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</si>
  <si>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</si>
  <si>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</si>
  <si>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</si>
  <si>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</si>
  <si>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</si>
  <si>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</si>
  <si>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</si>
  <si>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</si>
  <si>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</si>
  <si>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</si>
  <si>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</si>
  <si>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</si>
  <si>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</si>
  <si>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</si>
  <si>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</si>
  <si>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</si>
  <si>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</si>
  <si>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</si>
  <si>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</si>
  <si>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</si>
  <si>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</si>
  <si>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</si>
  <si>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</si>
  <si>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</si>
  <si>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</si>
  <si>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</si>
  <si>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</si>
  <si>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</si>
  <si>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</si>
  <si>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</si>
  <si>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</si>
  <si>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</si>
  <si>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</si>
  <si>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</si>
  <si>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</si>
  <si>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</si>
  <si>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</si>
  <si>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</si>
  <si>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</si>
  <si>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</si>
  <si>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</si>
  <si>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</si>
  <si>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</si>
  <si>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</si>
  <si>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</si>
  <si>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</si>
  <si>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</si>
  <si>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</si>
  <si>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</si>
  <si>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</si>
  <si>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</si>
  <si>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</si>
  <si>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</si>
  <si>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</si>
  <si>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</si>
  <si>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</si>
  <si>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</si>
  <si>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</si>
  <si>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</si>
  <si>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</si>
  <si>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</si>
  <si>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</si>
  <si>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</si>
  <si>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</si>
  <si>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</si>
  <si>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</si>
  <si>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</si>
  <si>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</si>
  <si>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</si>
  <si>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</si>
  <si>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</si>
  <si>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</si>
  <si>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</si>
  <si>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</si>
  <si>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</si>
  <si>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</si>
  <si>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</si>
  <si>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</si>
  <si>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</si>
  <si>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</si>
  <si>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</si>
  <si>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</si>
  <si>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</si>
  <si>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</si>
  <si>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</si>
  <si>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</si>
  <si>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</si>
  <si>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</si>
  <si>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</si>
  <si>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</si>
  <si>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</si>
  <si>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</si>
  <si>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</si>
  <si>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</si>
  <si>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</si>
  <si>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</si>
  <si>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</si>
  <si>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</si>
  <si>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</si>
  <si>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</si>
  <si>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</si>
  <si>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</si>
  <si>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</si>
  <si>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</si>
  <si>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</si>
  <si>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</si>
  <si>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</si>
  <si>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</si>
  <si>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</si>
  <si>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</si>
  <si>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</si>
  <si>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</si>
  <si>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</si>
  <si>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</si>
  <si>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</si>
  <si>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</si>
  <si>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</si>
  <si>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</si>
  <si>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</si>
  <si>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</si>
  <si>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</si>
  <si>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</si>
  <si>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</si>
  <si>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</si>
  <si>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</si>
  <si>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</si>
  <si>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</si>
  <si>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</si>
  <si>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</si>
  <si>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</si>
  <si>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</si>
  <si>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</si>
  <si>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</si>
  <si>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</si>
  <si>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</si>
  <si>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</si>
  <si>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</si>
  <si>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</si>
  <si>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</si>
  <si>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</si>
  <si>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</si>
  <si>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</si>
  <si>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</si>
  <si>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</si>
  <si>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</si>
  <si>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</si>
  <si>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</si>
  <si>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</si>
  <si>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</si>
  <si>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</si>
  <si>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</si>
  <si>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</si>
  <si>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</si>
  <si>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</si>
  <si>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</si>
  <si>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</si>
  <si>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</si>
  <si>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</si>
  <si>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</si>
  <si>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</si>
  <si>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</si>
  <si>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</si>
  <si>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</si>
  <si>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</si>
  <si>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</si>
  <si>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</si>
  <si>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</si>
  <si>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</si>
  <si>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</si>
  <si>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</si>
  <si>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</si>
  <si>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</si>
  <si>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</si>
  <si>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</si>
  <si>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</si>
  <si>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</si>
  <si>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</si>
  <si>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</si>
  <si>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</si>
  <si>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</si>
  <si>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</si>
  <si>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</si>
  <si>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</si>
  <si>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</si>
  <si>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</si>
  <si>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</si>
  <si>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</si>
  <si>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</si>
  <si>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</si>
  <si>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</si>
  <si>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</si>
  <si>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</si>
  <si>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</si>
  <si>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</si>
  <si>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</si>
  <si>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</si>
  <si>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</si>
  <si>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</si>
  <si>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</si>
  <si>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</si>
  <si>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</si>
  <si>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</si>
  <si>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</si>
  <si>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</si>
  <si>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</si>
  <si>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</si>
  <si>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</si>
  <si>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</si>
  <si>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</si>
  <si>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</si>
  <si>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</si>
  <si>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</si>
  <si>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</si>
  <si>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</si>
  <si>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</si>
  <si>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</si>
  <si>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</si>
  <si>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</si>
  <si>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</si>
  <si>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</si>
  <si>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</si>
  <si>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</si>
  <si>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</si>
  <si>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</si>
  <si>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</si>
  <si>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</si>
  <si>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</si>
  <si>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</si>
  <si>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</si>
  <si>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</si>
  <si>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</si>
  <si>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</si>
  <si>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</si>
  <si>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</si>
  <si>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</si>
  <si>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</si>
  <si>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</si>
  <si>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</si>
  <si>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</si>
  <si>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</si>
  <si>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</si>
  <si>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</si>
  <si>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</si>
  <si>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</si>
  <si>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</si>
  <si>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</si>
  <si>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</si>
  <si>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</si>
  <si>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</si>
  <si>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</si>
  <si>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</si>
  <si>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</si>
  <si>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</si>
  <si>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</si>
  <si>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</si>
  <si>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</si>
  <si>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</si>
  <si>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</si>
  <si>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</si>
  <si>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</si>
  <si>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</si>
  <si>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</si>
  <si>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</si>
  <si>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</si>
  <si>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</si>
  <si>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</si>
  <si>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</si>
  <si>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</si>
  <si>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</si>
  <si>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</si>
  <si>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</si>
  <si>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</si>
  <si>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</si>
  <si>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</si>
  <si>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</si>
  <si>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</si>
  <si>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</si>
  <si>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</si>
  <si>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</si>
  <si>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</si>
  <si>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</si>
  <si>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</si>
  <si>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</si>
  <si>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</si>
  <si>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</si>
  <si>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</si>
  <si>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</si>
  <si>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</si>
  <si>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</si>
  <si>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</si>
  <si>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</si>
  <si>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</si>
  <si>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</si>
  <si>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</si>
  <si>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</si>
  <si>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</si>
  <si>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</si>
  <si>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</si>
  <si>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</si>
  <si>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</si>
  <si>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</si>
  <si>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</si>
  <si>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</si>
  <si>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</si>
  <si>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</si>
  <si>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</si>
  <si>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</si>
  <si>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</si>
  <si>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</si>
  <si>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</si>
  <si>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</si>
  <si>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</si>
  <si>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</si>
  <si>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</si>
  <si>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</si>
  <si>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</si>
  <si>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</si>
  <si>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</si>
  <si>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</si>
  <si>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</si>
  <si>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</si>
  <si>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</si>
  <si>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</si>
  <si>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</si>
  <si>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</si>
  <si>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</si>
  <si>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</si>
  <si>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</si>
  <si>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</si>
  <si>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</si>
  <si>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</si>
  <si>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</si>
  <si>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</si>
  <si>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</si>
  <si>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</si>
  <si>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</si>
  <si>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</si>
  <si>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</si>
  <si>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</si>
  <si>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</si>
  <si>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</si>
  <si>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</si>
  <si>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</si>
  <si>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</si>
  <si>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</si>
  <si>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</si>
  <si>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</si>
  <si>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</si>
  <si>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</si>
  <si>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</si>
  <si>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</si>
  <si>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</si>
  <si>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</si>
  <si>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</si>
  <si>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</si>
  <si>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</si>
  <si>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</si>
  <si>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</si>
  <si>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</si>
  <si>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</si>
  <si>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</si>
  <si>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</si>
  <si>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</si>
  <si>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</si>
  <si>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</si>
  <si>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</si>
  <si>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</si>
  <si>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</si>
  <si>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</si>
  <si>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</si>
  <si>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</si>
  <si>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</si>
  <si>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</si>
  <si>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</si>
  <si>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</si>
  <si>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</si>
  <si>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</si>
  <si>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</si>
  <si>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</si>
  <si>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</si>
  <si>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</si>
  <si>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</si>
  <si>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</si>
  <si>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</si>
  <si>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</si>
  <si>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</si>
  <si>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</si>
  <si>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</si>
  <si>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</si>
  <si>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</si>
  <si>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</si>
  <si>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</si>
  <si>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</si>
  <si>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</si>
  <si>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</si>
  <si>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</si>
  <si>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</si>
  <si>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</si>
  <si>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</si>
  <si>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</si>
  <si>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</si>
  <si>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</si>
  <si>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</si>
  <si>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</si>
  <si>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</si>
  <si>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</si>
  <si>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</si>
  <si>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</si>
  <si>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</si>
  <si>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</si>
  <si>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</si>
  <si>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</si>
  <si>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</si>
  <si>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</si>
  <si>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</si>
  <si>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</si>
  <si>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</si>
  <si>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</si>
  <si>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</si>
  <si>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</si>
  <si>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</si>
  <si>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</si>
  <si>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</si>
  <si>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</si>
  <si>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</si>
  <si>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</si>
  <si>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</si>
  <si>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</si>
  <si>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</si>
  <si>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</si>
  <si>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</si>
  <si>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</si>
  <si>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</si>
  <si>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</si>
  <si>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</si>
  <si>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</si>
  <si>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</si>
  <si>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</si>
  <si>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</si>
  <si>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</si>
  <si>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</si>
  <si>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</si>
  <si>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</si>
  <si>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</si>
  <si>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</si>
  <si>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</si>
  <si>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</si>
  <si>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</si>
  <si>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</si>
  <si>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</si>
  <si>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</si>
  <si>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</si>
  <si>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</si>
  <si>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</si>
  <si>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</si>
  <si>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</si>
  <si>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</si>
  <si>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</si>
  <si>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</si>
  <si>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</si>
  <si>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</si>
  <si>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</si>
  <si>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</si>
  <si>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</si>
  <si>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</si>
  <si>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</si>
  <si>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</si>
  <si>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</si>
  <si>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</si>
  <si>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</si>
  <si>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</si>
  <si>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</si>
  <si>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</si>
  <si>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</si>
  <si>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</si>
  <si>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</si>
  <si>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</si>
  <si>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</si>
  <si>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</si>
  <si>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</si>
  <si>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</si>
  <si>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</si>
  <si>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</si>
  <si>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</si>
  <si>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</si>
  <si>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</si>
  <si>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</si>
  <si>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</si>
  <si>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</si>
  <si>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</si>
  <si>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</si>
  <si>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</si>
  <si>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</si>
  <si>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</si>
  <si>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</si>
  <si>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</si>
  <si>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</si>
  <si>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</si>
  <si>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</si>
  <si>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</si>
  <si>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</si>
  <si>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</si>
  <si>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</si>
  <si>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</si>
  <si>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</si>
  <si>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</si>
  <si>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</si>
  <si>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</si>
  <si>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</si>
  <si>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</si>
  <si>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</si>
  <si>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</si>
  <si>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</si>
  <si>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</si>
  <si>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</si>
  <si>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</si>
  <si>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</si>
  <si>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</si>
  <si>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</si>
  <si>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</si>
  <si>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</si>
  <si>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</si>
  <si>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</si>
  <si>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</si>
  <si>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</si>
  <si>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</si>
  <si>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</si>
  <si>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</si>
  <si>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</si>
  <si>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</si>
  <si>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</si>
  <si>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</si>
  <si>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</si>
  <si>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</si>
  <si>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</si>
  <si>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</si>
  <si>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</si>
  <si>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</si>
  <si>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</si>
  <si>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</si>
  <si>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</si>
  <si>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</si>
  <si>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</si>
  <si>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</si>
  <si>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</si>
  <si>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</si>
  <si>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</si>
  <si>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</si>
  <si>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</si>
  <si>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</si>
  <si>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</si>
  <si>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</si>
  <si>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</si>
  <si>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</si>
  <si>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</si>
  <si>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</si>
  <si>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</si>
  <si>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</si>
  <si>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</si>
  <si>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</si>
  <si>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</si>
  <si>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</si>
  <si>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</si>
  <si>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</si>
  <si>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</si>
  <si>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</si>
  <si>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</si>
  <si>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</si>
  <si>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</si>
  <si>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</si>
  <si>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</si>
  <si>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</si>
  <si>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</si>
  <si>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</si>
  <si>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</si>
  <si>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</si>
  <si>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</si>
  <si>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</si>
  <si>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</si>
  <si>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</si>
  <si>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</si>
  <si>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</si>
  <si>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</si>
  <si>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</si>
  <si>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</si>
  <si>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</si>
  <si>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</si>
  <si>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</si>
  <si>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</si>
  <si>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</si>
  <si>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</si>
  <si>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</si>
  <si>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</si>
  <si>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</si>
  <si>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</si>
  <si>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</si>
  <si>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</si>
  <si>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</si>
  <si>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</si>
  <si>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</si>
  <si>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</si>
  <si>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</si>
  <si>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</si>
  <si>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</si>
  <si>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</si>
  <si>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</si>
  <si>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</si>
  <si>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</si>
  <si>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</si>
  <si>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</si>
  <si>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</si>
  <si>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</si>
  <si>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</si>
  <si>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</si>
  <si>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</si>
  <si>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</si>
  <si>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</si>
  <si>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</si>
  <si>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</si>
  <si>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</si>
  <si>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</si>
  <si>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</si>
  <si>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</si>
  <si>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</si>
  <si>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</si>
  <si>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</si>
  <si>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</si>
  <si>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</si>
  <si>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</si>
  <si>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</si>
  <si>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</si>
  <si>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</si>
  <si>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</si>
  <si>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</si>
  <si>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</si>
  <si>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</si>
  <si>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</si>
  <si>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</si>
  <si>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</si>
  <si>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</si>
  <si>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</si>
  <si>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</si>
  <si>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</si>
  <si>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</si>
  <si>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</si>
  <si>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</si>
  <si>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</si>
  <si>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</si>
  <si>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</si>
  <si>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</si>
  <si>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</si>
  <si>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</si>
  <si>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</si>
  <si>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</si>
  <si>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</si>
  <si>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</si>
  <si>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</si>
  <si>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</si>
  <si>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</si>
  <si>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</si>
  <si>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</si>
  <si>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</si>
  <si>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</si>
  <si>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</si>
  <si>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</si>
  <si>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</si>
  <si>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</si>
  <si>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</si>
  <si>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</si>
  <si>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</si>
  <si>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</si>
  <si>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</si>
  <si>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</si>
  <si>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</si>
  <si>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</si>
  <si>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</si>
  <si>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</si>
  <si>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</si>
  <si>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</si>
  <si>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</si>
  <si>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</si>
  <si>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</si>
  <si>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</si>
  <si>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</si>
  <si>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</si>
  <si>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</si>
  <si>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</si>
  <si>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</si>
  <si>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</si>
  <si>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</si>
  <si>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</si>
  <si>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</si>
  <si>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</si>
  <si>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</si>
  <si>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</si>
  <si>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</si>
  <si>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</si>
  <si>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</si>
  <si>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</si>
  <si>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</si>
  <si>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</si>
  <si>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</si>
  <si>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</si>
  <si>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</si>
  <si>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</si>
  <si>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</si>
  <si>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</si>
  <si>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</si>
  <si>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</si>
  <si>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</si>
  <si>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</si>
  <si>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</si>
  <si>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</si>
  <si>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</si>
  <si>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</si>
  <si>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</si>
  <si>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</si>
  <si>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</si>
  <si>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</si>
  <si>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</si>
  <si>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</si>
  <si>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</si>
  <si>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</si>
  <si>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</si>
  <si>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</si>
  <si>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</si>
  <si>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</si>
  <si>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</si>
  <si>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</si>
  <si>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</si>
  <si>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</si>
  <si>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</si>
  <si>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</si>
  <si>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</si>
  <si>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</si>
  <si>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</si>
  <si>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</si>
  <si>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</si>
  <si>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</si>
  <si>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</si>
  <si>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</si>
  <si>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</si>
  <si>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</si>
  <si>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</si>
  <si>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</si>
  <si>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</si>
  <si>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</si>
  <si>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</si>
  <si>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</si>
  <si>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</si>
  <si>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</si>
  <si>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</si>
  <si>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</si>
  <si>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</si>
  <si>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</si>
  <si>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</si>
  <si>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</si>
  <si>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</si>
  <si>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</si>
  <si>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</si>
  <si>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</si>
  <si>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</si>
  <si>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</si>
  <si>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</si>
  <si>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</si>
  <si>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</si>
  <si>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</si>
  <si>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</si>
  <si>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</si>
  <si>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</si>
  <si>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</si>
  <si>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</si>
  <si>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</si>
  <si>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</si>
  <si>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</si>
  <si>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</si>
  <si>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</si>
  <si>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</si>
  <si>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</si>
  <si>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</si>
  <si>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</si>
  <si>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</si>
  <si>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</si>
  <si>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</si>
  <si>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</si>
  <si>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</si>
  <si>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</si>
  <si>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</si>
  <si>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</si>
  <si>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</si>
  <si>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</si>
  <si>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</si>
  <si>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</si>
  <si>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</si>
  <si>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</si>
  <si>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</si>
  <si>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</si>
  <si>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</si>
  <si>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</si>
  <si>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</si>
  <si>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</si>
  <si>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</si>
  <si>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</si>
  <si>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</si>
  <si>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</si>
  <si>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</si>
  <si>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</si>
  <si>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</si>
  <si>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</si>
  <si>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</si>
  <si>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</si>
  <si>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</si>
  <si>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</si>
  <si>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</si>
  <si>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</si>
  <si>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</si>
  <si>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</si>
  <si>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</si>
  <si>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</si>
  <si>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</si>
  <si>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</si>
  <si>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</si>
  <si>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</si>
  <si>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</si>
  <si>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</si>
  <si>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</si>
  <si>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</si>
  <si>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</si>
  <si>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</si>
  <si>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</si>
  <si>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</si>
  <si>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</si>
  <si>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</si>
  <si>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</si>
  <si>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</si>
  <si>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</si>
  <si>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</si>
  <si>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</si>
  <si>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</si>
  <si>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</si>
  <si>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</si>
  <si>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</si>
  <si>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</si>
  <si>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</si>
  <si>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</si>
  <si>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</si>
  <si>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</si>
  <si>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</si>
  <si>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</si>
  <si>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</si>
  <si>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</si>
  <si>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</si>
  <si>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</si>
  <si>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</si>
  <si>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</si>
  <si>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</si>
  <si>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</si>
  <si>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</si>
  <si>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</si>
  <si>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</si>
  <si>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</si>
  <si>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</si>
  <si>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</si>
  <si>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</si>
  <si>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</si>
  <si>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</si>
  <si>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</si>
  <si>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</si>
  <si>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</si>
  <si>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</si>
  <si>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</si>
  <si>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</si>
  <si>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</si>
  <si>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</si>
  <si>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</si>
  <si>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</si>
  <si>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</si>
  <si>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</si>
  <si>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</si>
  <si>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</si>
  <si>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</si>
  <si>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</si>
  <si>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</si>
  <si>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</si>
  <si>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</si>
  <si>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</si>
  <si>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</si>
  <si>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</si>
  <si>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</si>
  <si>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</si>
  <si>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</si>
  <si>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</si>
  <si>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</si>
  <si>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</si>
  <si>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</si>
  <si>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</si>
  <si>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</si>
  <si>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</si>
  <si>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</si>
  <si>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</si>
  <si>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</si>
  <si>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</si>
  <si>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</si>
  <si>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</si>
  <si>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</si>
  <si>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</si>
  <si>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</si>
  <si>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</si>
  <si>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</si>
  <si>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</si>
  <si>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</si>
  <si>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</si>
  <si>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</si>
  <si>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</si>
  <si>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</si>
  <si>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</si>
  <si>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</si>
  <si>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</si>
  <si>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</si>
  <si>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</si>
  <si>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</si>
  <si>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</si>
  <si>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</si>
  <si>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</si>
  <si>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</si>
  <si>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</si>
  <si>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</si>
  <si>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</si>
  <si>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</si>
  <si>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</si>
  <si>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</si>
  <si>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</si>
  <si>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</si>
  <si>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</si>
  <si>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</si>
  <si>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</si>
  <si>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</si>
  <si>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</si>
  <si>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</si>
  <si>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</si>
  <si>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</si>
  <si>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</si>
  <si>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</si>
  <si>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</si>
  <si>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</si>
  <si>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</si>
  <si>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</si>
  <si>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</si>
  <si>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</si>
  <si>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</si>
  <si>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</si>
  <si>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</si>
  <si>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</si>
  <si>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</si>
  <si>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</si>
  <si>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</si>
  <si>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</si>
  <si>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</si>
  <si>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</si>
  <si>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</si>
  <si>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</si>
  <si>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</si>
  <si>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</si>
  <si>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</si>
  <si>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</si>
  <si>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</si>
  <si>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</si>
  <si>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</si>
  <si>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</si>
  <si>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</si>
  <si>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</si>
  <si>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</si>
  <si>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</si>
  <si>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</si>
  <si>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</si>
  <si>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</si>
  <si>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</si>
  <si>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</si>
  <si>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</si>
  <si>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</si>
  <si>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</si>
  <si>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</si>
  <si>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</si>
  <si>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</si>
  <si>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</si>
  <si>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</si>
  <si>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</si>
  <si>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</si>
  <si>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</si>
  <si>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</si>
  <si>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</si>
  <si>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</si>
  <si>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</si>
  <si>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</si>
  <si>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</si>
  <si>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</si>
  <si>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</si>
  <si>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</si>
  <si>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</si>
  <si>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</si>
  <si>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</si>
  <si>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</si>
  <si>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</si>
  <si>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</si>
  <si>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</si>
  <si>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</si>
  <si>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</si>
  <si>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</si>
  <si>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</si>
  <si>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</si>
  <si>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</si>
  <si>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</si>
  <si>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</si>
  <si>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</si>
  <si>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</si>
  <si>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</si>
  <si>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</si>
  <si>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</si>
  <si>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</si>
  <si>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</si>
  <si>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</si>
  <si>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</si>
  <si>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</si>
  <si>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</si>
  <si>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</si>
  <si>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</si>
  <si>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</si>
  <si>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</si>
  <si>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</si>
  <si>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</si>
  <si>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</si>
  <si>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</si>
  <si>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</si>
  <si>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</si>
  <si>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</si>
  <si>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</si>
  <si>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</si>
  <si>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</si>
  <si>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</si>
  <si>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</si>
  <si>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</si>
  <si>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</si>
  <si>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</si>
  <si>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</si>
  <si>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</si>
  <si>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</si>
  <si>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</si>
  <si>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</si>
  <si>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</si>
  <si>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</si>
  <si>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</si>
  <si>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</si>
  <si>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</si>
  <si>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</si>
  <si>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</si>
  <si>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</si>
  <si>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</si>
  <si>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</si>
  <si>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</si>
  <si>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</si>
  <si>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</si>
  <si>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</si>
  <si>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</si>
  <si>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</si>
  <si>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</si>
  <si>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</si>
  <si>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</si>
  <si>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</si>
  <si>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</si>
  <si>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</si>
  <si>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</si>
  <si>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</si>
  <si>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</si>
  <si>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</si>
  <si>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</si>
  <si>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</si>
  <si>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</si>
  <si>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</si>
  <si>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</si>
  <si>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</si>
  <si>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</si>
  <si>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</si>
  <si>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</si>
  <si>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</si>
  <si>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</si>
  <si>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</si>
  <si>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</si>
  <si>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</si>
  <si>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</si>
  <si>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</si>
  <si>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</si>
  <si>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</si>
  <si>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</si>
  <si>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</si>
  <si>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</si>
  <si>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</si>
  <si>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</si>
  <si>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</si>
  <si>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</si>
  <si>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</si>
  <si>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</si>
  <si>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</si>
  <si>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</si>
  <si>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</si>
  <si>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</si>
  <si>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</si>
  <si>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</si>
  <si>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</si>
  <si>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</si>
  <si>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</si>
  <si>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</si>
  <si>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</si>
  <si>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</si>
  <si>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</si>
  <si>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</si>
  <si>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</si>
  <si>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</si>
  <si>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</si>
  <si>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</si>
  <si>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</si>
  <si>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</si>
  <si>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</si>
  <si>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</si>
  <si>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</si>
  <si>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</si>
  <si>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</si>
  <si>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</si>
  <si>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</si>
  <si>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</si>
  <si>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</si>
  <si>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</si>
  <si>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</si>
  <si>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</si>
  <si>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</si>
  <si>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</si>
  <si>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</si>
  <si>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</si>
  <si>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</si>
  <si>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</si>
  <si>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</si>
  <si>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</si>
  <si>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</si>
  <si>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</si>
  <si>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</si>
  <si>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</si>
  <si>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</si>
  <si>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</si>
  <si>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</si>
  <si>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</si>
  <si>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</si>
  <si>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</si>
  <si>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</si>
  <si>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</si>
  <si>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</si>
  <si>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</si>
  <si>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</si>
  <si>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</si>
  <si>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</si>
  <si>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</si>
  <si>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</si>
  <si>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</si>
  <si>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</si>
  <si>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</si>
  <si>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</si>
  <si>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</si>
  <si>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</si>
  <si>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</si>
  <si>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</si>
  <si>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</si>
  <si>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</si>
  <si>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</si>
  <si>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</si>
  <si>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</si>
  <si>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</si>
  <si>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</si>
  <si>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</si>
  <si>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</si>
  <si>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</si>
  <si>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</si>
  <si>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</si>
  <si>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</si>
  <si>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</si>
  <si>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</si>
  <si>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</si>
  <si>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</si>
  <si>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</si>
  <si>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</si>
  <si>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</si>
  <si>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</si>
  <si>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</si>
  <si>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</si>
  <si>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</si>
  <si>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</si>
  <si>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</si>
  <si>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</si>
  <si>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</si>
  <si>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</si>
  <si>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</si>
  <si>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</si>
  <si>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</si>
  <si>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</si>
  <si>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</si>
  <si>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</si>
  <si>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</si>
  <si>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</si>
  <si>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</si>
  <si>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</si>
  <si>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</si>
  <si>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</si>
  <si>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</si>
  <si>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</si>
  <si>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</si>
  <si>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</si>
  <si>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</si>
  <si>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</si>
  <si>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</si>
  <si>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</si>
  <si>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</si>
  <si>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</si>
  <si>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</si>
  <si>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</si>
  <si>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</si>
  <si>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</si>
  <si>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</si>
  <si>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</si>
  <si>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</si>
  <si>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</si>
  <si>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</si>
  <si>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</si>
  <si>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</si>
  <si>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</si>
  <si>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</si>
  <si>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</si>
  <si>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</si>
  <si>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</si>
  <si>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</si>
  <si>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</si>
  <si>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</si>
  <si>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</si>
  <si>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</si>
  <si>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</si>
  <si>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</si>
  <si>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</si>
  <si>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</si>
  <si>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</si>
  <si>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</si>
  <si>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</si>
  <si>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</si>
  <si>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</si>
  <si>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</si>
  <si>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</si>
  <si>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</si>
  <si>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</si>
  <si>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</si>
  <si>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</si>
  <si>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</si>
  <si>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</si>
  <si>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</si>
  <si>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</si>
  <si>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</si>
  <si>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</si>
  <si>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</si>
  <si>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</si>
  <si>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</si>
  <si>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</si>
  <si>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</si>
  <si>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</si>
  <si>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</si>
  <si>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</si>
  <si>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</si>
  <si>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</si>
  <si>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</si>
  <si>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</si>
  <si>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</si>
  <si>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</si>
  <si>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</si>
  <si>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</si>
  <si>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</si>
  <si>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</si>
  <si>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</si>
  <si>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</si>
  <si>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</si>
  <si>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</si>
  <si>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</si>
  <si>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</si>
  <si>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</si>
  <si>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</si>
  <si>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</si>
  <si>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</si>
  <si>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</si>
  <si>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</si>
  <si>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</si>
  <si>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</si>
  <si>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</si>
  <si>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</si>
  <si>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</si>
  <si>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</si>
  <si>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</si>
  <si>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</si>
  <si>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</si>
  <si>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</si>
  <si>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</si>
  <si>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</si>
  <si>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</si>
  <si>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</si>
  <si>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</si>
  <si>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</si>
  <si>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</si>
  <si>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</si>
  <si>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</si>
  <si>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</si>
  <si>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</si>
  <si>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</si>
  <si>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</si>
  <si>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</si>
  <si>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</si>
  <si>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</si>
  <si>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</si>
  <si>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</si>
  <si>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</si>
  <si>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</si>
  <si>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</si>
  <si>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</si>
  <si>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</si>
  <si>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</si>
  <si>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</si>
  <si>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</si>
  <si>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</si>
  <si>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</si>
  <si>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</si>
  <si>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</si>
  <si>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</si>
  <si>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</si>
  <si>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</si>
  <si>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</si>
  <si>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</si>
  <si>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</si>
  <si>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</si>
  <si>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</si>
  <si>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</si>
  <si>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</si>
  <si>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</si>
  <si>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</si>
  <si>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</si>
  <si>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</si>
  <si>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</si>
  <si>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</si>
  <si>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</si>
  <si>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</si>
  <si>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</si>
  <si>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</si>
  <si>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</si>
  <si>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</si>
  <si>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</si>
  <si>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</si>
  <si>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</si>
  <si>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</si>
  <si>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</si>
  <si>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</si>
  <si>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</si>
  <si>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</si>
  <si>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</si>
  <si>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</si>
  <si>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</si>
  <si>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</si>
  <si>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</si>
  <si>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</si>
  <si>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</si>
  <si>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</si>
  <si>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</si>
  <si>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</si>
  <si>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</si>
  <si>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</si>
  <si>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</si>
  <si>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</si>
  <si>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</si>
  <si>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</si>
  <si>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</si>
  <si>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</si>
  <si>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</si>
  <si>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</si>
  <si>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</si>
  <si>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</si>
  <si>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</si>
  <si>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</si>
  <si>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</si>
  <si>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</si>
  <si>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</si>
  <si>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</si>
  <si>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</si>
  <si>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</si>
  <si>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</si>
  <si>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</si>
  <si>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</si>
  <si>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</si>
  <si>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</si>
  <si>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</si>
  <si>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</si>
  <si>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</si>
  <si>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</si>
  <si>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</si>
  <si>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</si>
  <si>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</si>
  <si>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</si>
  <si>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</si>
  <si>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</si>
  <si>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</si>
  <si>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</si>
  <si>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</si>
  <si>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</si>
  <si>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</si>
  <si>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</si>
  <si>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</si>
  <si>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</si>
  <si>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</si>
  <si>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</si>
  <si>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</si>
  <si>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</si>
  <si>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</si>
  <si>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</si>
  <si>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</si>
  <si>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</si>
  <si>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</si>
  <si>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</si>
  <si>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</si>
  <si>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</si>
  <si>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</si>
  <si>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</si>
  <si>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</si>
  <si>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</si>
  <si>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</si>
  <si>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</si>
  <si>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</si>
  <si>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</si>
  <si>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</si>
  <si>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</si>
  <si>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</si>
  <si>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</si>
  <si>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</si>
  <si>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</si>
  <si>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</si>
  <si>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</si>
  <si>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</si>
  <si>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</si>
  <si>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</si>
  <si>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</si>
  <si>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</si>
  <si>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</si>
  <si>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</si>
  <si>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</si>
  <si>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</si>
  <si>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</si>
  <si>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</si>
  <si>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</si>
  <si>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</si>
  <si>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</si>
  <si>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</si>
  <si>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</si>
  <si>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</si>
  <si>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</si>
  <si>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</si>
  <si>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</si>
  <si>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</si>
  <si>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</si>
  <si>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</si>
  <si>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</si>
  <si>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</si>
  <si>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</si>
  <si>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</si>
  <si>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</si>
  <si>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</si>
  <si>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</si>
  <si>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</si>
  <si>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</si>
  <si>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</si>
  <si>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</si>
  <si>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</si>
  <si>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</si>
  <si>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</si>
  <si>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</si>
  <si>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</si>
  <si>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</si>
  <si>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</si>
  <si>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</si>
  <si>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</si>
  <si>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</si>
  <si>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</si>
  <si>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</si>
  <si>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</si>
  <si>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</si>
  <si>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</si>
  <si>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</si>
  <si>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</si>
  <si>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</si>
  <si>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</si>
  <si>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</si>
  <si>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</si>
  <si>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</si>
  <si>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</si>
  <si>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</si>
  <si>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</si>
  <si>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</si>
  <si>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</si>
  <si>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</si>
  <si>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</si>
  <si>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</si>
  <si>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</si>
  <si>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</si>
  <si>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</si>
  <si>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</si>
  <si>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</si>
  <si>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</si>
  <si>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</si>
  <si>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</si>
  <si>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</si>
  <si>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</si>
  <si>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</si>
  <si>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</si>
  <si>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</si>
  <si>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</si>
  <si>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</si>
  <si>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</si>
  <si>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</si>
  <si>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</si>
  <si>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</si>
  <si>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</si>
  <si>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</si>
  <si>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</si>
  <si>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</si>
  <si>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</si>
  <si>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</si>
  <si>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</si>
  <si>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</si>
  <si>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</si>
  <si>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</si>
  <si>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</si>
  <si>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</si>
  <si>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</si>
  <si>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</si>
  <si>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</si>
  <si>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</si>
  <si>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</si>
  <si>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</si>
  <si>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</si>
  <si>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</si>
  <si>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</si>
  <si>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</si>
  <si>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</si>
  <si>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</si>
  <si>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</si>
  <si>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</si>
  <si>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</si>
  <si>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</si>
  <si>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</si>
  <si>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</si>
  <si>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</si>
  <si>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</si>
  <si>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</si>
  <si>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</si>
  <si>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</si>
  <si>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</si>
  <si>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</si>
  <si>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</si>
  <si>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</si>
  <si>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</si>
  <si>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</si>
  <si>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</si>
  <si>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</si>
  <si>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</si>
  <si>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</si>
  <si>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</si>
  <si>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</si>
  <si>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</si>
  <si>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</si>
  <si>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</si>
  <si>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</si>
  <si>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</si>
  <si>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</si>
  <si>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</si>
  <si>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</si>
  <si>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</si>
  <si>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</si>
  <si>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</si>
  <si>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</si>
  <si>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</si>
  <si>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</si>
  <si>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</si>
  <si>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</si>
  <si>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</si>
  <si>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</si>
  <si>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</si>
  <si>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</si>
  <si>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</si>
  <si>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</si>
  <si>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</si>
  <si>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</si>
  <si>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</si>
  <si>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</si>
  <si>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</si>
  <si>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</si>
  <si>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</si>
  <si>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</si>
  <si>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</si>
  <si>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</si>
  <si>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</si>
  <si>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</si>
  <si>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</si>
  <si>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</si>
  <si>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</si>
  <si>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</si>
  <si>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</si>
  <si>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</si>
  <si>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</si>
  <si>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</si>
  <si>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</si>
  <si>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</si>
  <si>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</si>
  <si>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</si>
  <si>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</si>
  <si>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</si>
  <si>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</si>
  <si>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</si>
  <si>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</si>
  <si>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</si>
  <si>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</si>
  <si>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</si>
  <si>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</si>
  <si>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</si>
  <si>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</si>
  <si>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</si>
  <si>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</si>
  <si>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</si>
  <si>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</si>
  <si>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</si>
  <si>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</si>
  <si>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</si>
  <si>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</si>
  <si>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</si>
  <si>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</si>
  <si>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</si>
  <si>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</si>
  <si>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</si>
  <si>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</si>
  <si>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</si>
  <si>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</si>
  <si>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</si>
  <si>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</si>
  <si>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</si>
  <si>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</si>
  <si>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</si>
  <si>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</si>
  <si>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</si>
  <si>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</si>
  <si>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</si>
  <si>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</si>
  <si>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</si>
  <si>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</si>
  <si>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</si>
  <si>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</si>
  <si>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</si>
  <si>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</si>
  <si>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</si>
  <si>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</si>
  <si>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</si>
  <si>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</si>
  <si>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</si>
  <si>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</si>
  <si>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</si>
  <si>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</si>
  <si>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</si>
  <si>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</si>
  <si>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</si>
  <si>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</si>
  <si>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</si>
  <si>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</si>
  <si>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</si>
  <si>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</si>
  <si>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</si>
  <si>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</si>
  <si>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</si>
  <si>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</si>
  <si>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</si>
  <si>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</si>
  <si>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</si>
  <si>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</si>
  <si>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</si>
  <si>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</si>
  <si>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</si>
  <si>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</si>
  <si>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</si>
  <si>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</si>
  <si>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</si>
  <si>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</si>
  <si>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</si>
  <si>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</si>
  <si>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</si>
  <si>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</si>
  <si>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</si>
  <si>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</si>
  <si>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</si>
  <si>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</si>
  <si>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</si>
  <si>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</si>
  <si>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</si>
  <si>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</si>
  <si>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</si>
  <si>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</si>
  <si>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</si>
  <si>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</si>
  <si>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</si>
  <si>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</si>
  <si>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</si>
  <si>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</si>
  <si>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</si>
  <si>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</si>
  <si>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</si>
  <si>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</si>
  <si>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</si>
  <si>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</si>
  <si>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</si>
  <si>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</si>
  <si>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</si>
  <si>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</si>
  <si>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</si>
  <si>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</si>
  <si>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</si>
  <si>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</si>
  <si>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</si>
  <si>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</si>
  <si>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</si>
  <si>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</si>
  <si>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</si>
  <si>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</si>
  <si>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</si>
  <si>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</si>
  <si>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</si>
  <si>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</si>
  <si>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</si>
  <si>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</si>
  <si>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</si>
  <si>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</si>
  <si>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</si>
  <si>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</si>
  <si>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</si>
  <si>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</si>
  <si>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</si>
  <si>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</si>
  <si>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</si>
  <si>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</si>
  <si>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</si>
  <si>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</si>
  <si>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</si>
  <si>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</si>
  <si>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</si>
  <si>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</si>
  <si>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</si>
  <si>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</si>
  <si>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</si>
  <si>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</si>
  <si>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</si>
  <si>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</si>
  <si>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</si>
  <si>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</si>
  <si>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</si>
  <si>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</si>
  <si>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</si>
  <si>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</si>
  <si>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</si>
  <si>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</si>
  <si>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</si>
  <si>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</si>
  <si>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</si>
  <si>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</si>
  <si>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</si>
  <si>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</si>
  <si>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</si>
  <si>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</si>
  <si>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</si>
  <si>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</si>
  <si>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</si>
  <si>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</si>
  <si>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</si>
  <si>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</si>
  <si>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</si>
  <si>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</si>
  <si>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</si>
  <si>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</si>
  <si>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</si>
  <si>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</si>
  <si>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</si>
  <si>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</si>
  <si>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</si>
  <si>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</si>
  <si>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</si>
  <si>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</si>
  <si>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</si>
  <si>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</si>
  <si>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</si>
  <si>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</si>
  <si>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</si>
  <si>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</si>
  <si>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</si>
  <si>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</si>
  <si>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</si>
  <si>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</si>
  <si>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</si>
  <si>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</si>
  <si>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</si>
  <si>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</si>
  <si>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</si>
  <si>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</si>
  <si>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</si>
  <si>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</si>
  <si>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</si>
  <si>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</si>
  <si>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</si>
  <si>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</si>
  <si>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</si>
  <si>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</si>
  <si>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</si>
  <si>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</si>
  <si>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</si>
  <si>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</si>
  <si>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</si>
  <si>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</si>
  <si>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</si>
  <si>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</si>
  <si>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</si>
  <si>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</si>
  <si>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</si>
  <si>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</si>
  <si>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</si>
  <si>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</si>
  <si>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</si>
  <si>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</si>
  <si>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</si>
  <si>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</si>
  <si>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</si>
  <si>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</si>
  <si>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</si>
  <si>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</si>
  <si>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</si>
  <si>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</si>
  <si>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</si>
  <si>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</si>
  <si>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</si>
  <si>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</si>
  <si>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</si>
  <si>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</si>
  <si>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</si>
  <si>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</si>
  <si>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</si>
  <si>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</si>
  <si>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</si>
  <si>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</si>
  <si>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</si>
  <si>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</si>
  <si>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</si>
  <si>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</si>
  <si>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</si>
  <si>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</si>
  <si>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</si>
  <si>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</si>
  <si>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</si>
  <si>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</si>
  <si>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</si>
  <si>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</si>
  <si>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</si>
  <si>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</si>
  <si>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</si>
  <si>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</si>
  <si>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</si>
  <si>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</si>
  <si>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</si>
  <si>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</si>
  <si>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</si>
  <si>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</si>
  <si>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</si>
  <si>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</si>
  <si>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</si>
  <si>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</si>
  <si>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</si>
  <si>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</si>
  <si>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</si>
  <si>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</si>
  <si>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</si>
  <si>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</si>
  <si>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</si>
  <si>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</si>
  <si>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</si>
  <si>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</si>
  <si>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</si>
  <si>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</si>
  <si>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</si>
  <si>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</si>
  <si>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</si>
  <si>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</si>
  <si>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</si>
  <si>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</si>
  <si>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</si>
  <si>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</si>
  <si>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</si>
  <si>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</si>
  <si>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</si>
  <si>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</si>
  <si>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</si>
  <si>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</si>
  <si>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</si>
  <si>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</si>
  <si>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</si>
  <si>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</si>
  <si>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</si>
  <si>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</si>
  <si>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</si>
  <si>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</si>
  <si>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</si>
  <si>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</si>
  <si>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</si>
  <si>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</si>
  <si>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</si>
  <si>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</si>
  <si>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</si>
  <si>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</si>
  <si>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</si>
  <si>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</si>
  <si>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</si>
  <si>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</si>
  <si>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</si>
  <si>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</si>
  <si>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</si>
  <si>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</si>
  <si>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</si>
  <si>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</si>
  <si>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</si>
  <si>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</si>
  <si>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</si>
  <si>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</si>
  <si>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</si>
  <si>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</si>
  <si>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</si>
  <si>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</si>
  <si>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</si>
  <si>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</si>
  <si>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</si>
  <si>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</si>
  <si>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</si>
  <si>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</si>
  <si>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</si>
  <si>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</si>
  <si>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</si>
  <si>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</si>
  <si>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</si>
  <si>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</si>
  <si>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</si>
  <si>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</si>
  <si>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</si>
  <si>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</si>
  <si>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</si>
  <si>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</si>
  <si>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</si>
  <si>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</si>
  <si>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</si>
  <si>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</si>
  <si>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</si>
  <si>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</si>
  <si>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</si>
  <si>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</si>
  <si>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</si>
  <si>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</si>
  <si>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</si>
  <si>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</si>
  <si>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</si>
  <si>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</si>
  <si>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</si>
  <si>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</si>
  <si>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</si>
  <si>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</si>
  <si>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</si>
  <si>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</si>
  <si>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</si>
  <si>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</si>
  <si>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</si>
  <si>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</si>
  <si>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</si>
  <si>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</si>
  <si>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</si>
  <si>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</si>
  <si>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</si>
  <si>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</si>
  <si>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</si>
  <si>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</si>
  <si>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</si>
  <si>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</si>
  <si>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</si>
  <si>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</si>
  <si>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</si>
  <si>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</si>
  <si>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</si>
  <si>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</si>
  <si>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</si>
  <si>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</si>
  <si>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</si>
  <si>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</si>
  <si>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</si>
  <si>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</si>
  <si>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</si>
  <si>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</si>
  <si>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</si>
  <si>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</si>
  <si>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</si>
  <si>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</si>
  <si>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</si>
  <si>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</si>
  <si>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</si>
  <si>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</si>
  <si>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</si>
  <si>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</si>
  <si>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</si>
  <si>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</si>
  <si>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</si>
  <si>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</si>
  <si>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</si>
  <si>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</si>
  <si>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</si>
  <si>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</si>
  <si>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</si>
  <si>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</si>
  <si>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</si>
  <si>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</si>
  <si>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</si>
  <si>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</si>
  <si>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</si>
  <si>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</si>
  <si>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</si>
  <si>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</si>
  <si>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</si>
  <si>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</si>
  <si>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</si>
  <si>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</si>
  <si>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</si>
  <si>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</si>
  <si>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</si>
  <si>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</si>
  <si>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</si>
  <si>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</si>
  <si>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</si>
  <si>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</si>
  <si>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</si>
  <si>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</si>
  <si>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</si>
  <si>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</si>
  <si>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</si>
  <si>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</si>
  <si>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</si>
  <si>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</si>
  <si>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</si>
  <si>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</si>
  <si>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</si>
  <si>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</si>
  <si>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</si>
  <si>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</si>
  <si>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</si>
  <si>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</si>
  <si>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</si>
  <si>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</si>
  <si>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</si>
  <si>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</si>
  <si>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</si>
  <si>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</si>
  <si>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</si>
  <si>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</si>
  <si>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</si>
  <si>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</si>
  <si>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</si>
  <si>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</si>
  <si>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</si>
  <si>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</si>
  <si>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</si>
  <si>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</si>
  <si>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</si>
  <si>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</si>
  <si>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</si>
  <si>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</si>
  <si>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</si>
  <si>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</si>
  <si>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</si>
  <si>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</si>
  <si>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</si>
  <si>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</si>
  <si>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</si>
  <si>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</si>
  <si>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</si>
  <si>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</si>
  <si>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</si>
  <si>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</si>
  <si>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</si>
  <si>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</si>
  <si>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</si>
  <si>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</si>
  <si>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</si>
  <si>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</si>
  <si>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</si>
  <si>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</si>
  <si>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</si>
  <si>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</si>
  <si>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</si>
  <si>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</si>
  <si>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</si>
  <si>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</si>
  <si>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</si>
  <si>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</si>
  <si>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</si>
  <si>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</si>
  <si>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</si>
  <si>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</si>
  <si>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</si>
  <si>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</si>
  <si>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</si>
  <si>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</si>
  <si>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</si>
  <si>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</si>
  <si>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</si>
  <si>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</si>
  <si>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</si>
  <si>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</si>
  <si>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</si>
  <si>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</si>
  <si>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</si>
  <si>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</si>
  <si>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</si>
  <si>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</si>
  <si>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</si>
  <si>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</si>
  <si>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</si>
  <si>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</si>
  <si>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</si>
  <si>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</si>
  <si>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</si>
  <si>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</si>
  <si>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</si>
  <si>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</si>
  <si>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</si>
  <si>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</si>
  <si>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</si>
  <si>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</si>
  <si>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</si>
  <si>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</si>
  <si>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</si>
  <si>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</si>
  <si>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</si>
  <si>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</si>
  <si>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</si>
  <si>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</si>
  <si>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</si>
  <si>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</si>
  <si>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</si>
  <si>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</si>
  <si>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</si>
  <si>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</si>
  <si>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</si>
  <si>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</si>
  <si>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</si>
  <si>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</si>
  <si>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</si>
  <si>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</si>
  <si>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</si>
  <si>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</si>
  <si>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</si>
  <si>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</si>
  <si>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</si>
  <si>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</si>
  <si>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</si>
  <si>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</si>
  <si>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</si>
  <si>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</si>
  <si>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</si>
  <si>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</si>
  <si>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</si>
  <si>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</si>
  <si>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</si>
  <si>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</si>
  <si>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</si>
  <si>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</si>
  <si>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</si>
  <si>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</si>
  <si>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</si>
  <si>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</si>
  <si>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</si>
  <si>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</si>
  <si>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</si>
  <si>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</si>
  <si>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</si>
  <si>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</si>
  <si>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</si>
  <si>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</si>
  <si>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</si>
  <si>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</si>
  <si>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</si>
  <si>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</si>
  <si>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</si>
  <si>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</si>
  <si>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</si>
  <si>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</si>
  <si>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</si>
  <si>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</si>
  <si>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</si>
  <si>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</si>
  <si>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</si>
  <si>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</si>
  <si>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</si>
  <si>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</si>
  <si>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</si>
  <si>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</si>
  <si>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</si>
  <si>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</si>
  <si>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</si>
  <si>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</si>
  <si>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</si>
  <si>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</si>
  <si>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</si>
  <si>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</si>
  <si>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</si>
  <si>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</si>
  <si>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</si>
  <si>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</si>
  <si>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</si>
  <si>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</si>
  <si>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</si>
  <si>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</si>
  <si>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</si>
  <si>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</si>
  <si>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</si>
  <si>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</si>
  <si>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</si>
  <si>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</si>
  <si>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</si>
  <si>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</si>
  <si>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</si>
  <si>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</si>
  <si>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</si>
  <si>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</si>
  <si>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</si>
  <si>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</si>
  <si>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</si>
  <si>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</si>
  <si>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</si>
  <si>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</si>
  <si>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</si>
  <si>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</si>
  <si>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</si>
  <si>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</si>
  <si>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</si>
  <si>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</si>
  <si>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</si>
  <si>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</si>
  <si>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</si>
  <si>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</si>
  <si>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</si>
  <si>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</si>
  <si>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</si>
  <si>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</si>
  <si>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</si>
  <si>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</si>
  <si>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</si>
  <si>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</si>
  <si>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</si>
  <si>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</si>
  <si>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</si>
  <si>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</si>
  <si>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</si>
  <si>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</si>
  <si>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</si>
  <si>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</si>
  <si>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</si>
  <si>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</si>
  <si>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</si>
  <si>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</si>
  <si>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</si>
  <si>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</si>
  <si>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</si>
  <si>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</si>
  <si>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</si>
  <si>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</si>
  <si>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</si>
  <si>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</si>
  <si>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</si>
  <si>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</si>
  <si>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</si>
  <si>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</si>
  <si>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</si>
  <si>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</si>
  <si>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</si>
  <si>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</si>
  <si>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</si>
  <si>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</si>
  <si>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</si>
  <si>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</si>
  <si>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</si>
  <si>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</si>
  <si>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</si>
  <si>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</si>
  <si>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</si>
  <si>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</si>
  <si>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</si>
  <si>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</si>
  <si>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</si>
  <si>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</si>
  <si>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</si>
  <si>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</si>
  <si>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</si>
  <si>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</si>
  <si>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</si>
  <si>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</si>
  <si>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</si>
  <si>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</si>
  <si>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</si>
  <si>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</si>
  <si>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</si>
  <si>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</si>
  <si>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</si>
  <si>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</si>
  <si>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</si>
  <si>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</si>
  <si>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</si>
  <si>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</si>
  <si>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</si>
  <si>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</si>
  <si>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</si>
  <si>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</si>
  <si>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</si>
  <si>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</si>
  <si>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</si>
  <si>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</si>
  <si>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</si>
  <si>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</si>
  <si>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</si>
  <si>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</si>
  <si>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</si>
  <si>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</si>
  <si>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</si>
  <si>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</si>
  <si>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</si>
  <si>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</si>
  <si>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</si>
  <si>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</si>
  <si>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</si>
  <si>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</si>
  <si>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</si>
  <si>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</si>
  <si>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</si>
  <si>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</si>
  <si>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</si>
  <si>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</si>
  <si>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</si>
  <si>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</si>
  <si>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</si>
  <si>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</si>
  <si>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</si>
  <si>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</si>
  <si>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</si>
  <si>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</si>
  <si>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</si>
  <si>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</si>
  <si>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</si>
  <si>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</si>
  <si>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</si>
  <si>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</si>
  <si>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</si>
  <si>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</si>
  <si>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</si>
  <si>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</si>
  <si>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</si>
  <si>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</si>
  <si>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</si>
  <si>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</si>
  <si>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</si>
  <si>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</si>
  <si>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</si>
  <si>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</si>
  <si>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</si>
  <si>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</si>
  <si>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</si>
  <si>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</si>
  <si>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</si>
  <si>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</si>
  <si>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</si>
  <si>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</si>
  <si>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</si>
  <si>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</si>
  <si>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</si>
  <si>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</si>
  <si>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</si>
  <si>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</si>
  <si>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</si>
  <si>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</si>
  <si>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</si>
  <si>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</si>
  <si>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</si>
  <si>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</si>
  <si>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</si>
  <si>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</si>
  <si>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</si>
  <si>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</si>
  <si>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</si>
  <si>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</si>
  <si>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</si>
  <si>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</si>
  <si>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</si>
  <si>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</si>
  <si>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</si>
  <si>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</si>
  <si>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</si>
  <si>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</si>
  <si>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</si>
  <si>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</si>
  <si>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</si>
  <si>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</si>
  <si>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</si>
  <si>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</si>
  <si>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</si>
  <si>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</si>
  <si>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</si>
  <si>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</si>
  <si>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</si>
  <si>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</si>
  <si>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</si>
  <si>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</si>
  <si>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</si>
  <si>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</si>
  <si>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</si>
  <si>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</si>
  <si>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</si>
  <si>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</si>
  <si>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</si>
  <si>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</si>
  <si>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</si>
  <si>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</si>
  <si>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</si>
  <si>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</si>
  <si>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</si>
  <si>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</si>
  <si>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</si>
  <si>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</si>
  <si>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</si>
  <si>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</si>
  <si>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</si>
  <si>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</si>
  <si>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</si>
  <si>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</si>
  <si>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</si>
  <si>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</si>
  <si>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</si>
  <si>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</si>
  <si>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</si>
  <si>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</si>
  <si>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</si>
  <si>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</si>
  <si>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</si>
  <si>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</si>
  <si>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</si>
  <si>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</si>
  <si>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</si>
  <si>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</si>
  <si>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</si>
  <si>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</si>
  <si>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</si>
  <si>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</si>
  <si>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</si>
  <si>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</si>
  <si>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</si>
  <si>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</si>
  <si>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</si>
  <si>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</si>
  <si>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</si>
  <si>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</si>
  <si>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</si>
  <si>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</si>
  <si>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</si>
  <si>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</si>
  <si>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</si>
  <si>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</si>
  <si>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</si>
  <si>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</si>
  <si>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</si>
  <si>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</si>
  <si>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</si>
  <si>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</si>
  <si>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</si>
  <si>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</si>
  <si>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</si>
  <si>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</si>
  <si>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</si>
  <si>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</si>
  <si>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</si>
  <si>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</si>
  <si>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</si>
  <si>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</si>
  <si>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</si>
  <si>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</si>
  <si>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</si>
  <si>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</si>
  <si>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</si>
  <si>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</si>
  <si>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</si>
  <si>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</si>
  <si>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</si>
  <si>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</si>
  <si>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</si>
  <si>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</si>
  <si>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</si>
  <si>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</si>
  <si>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</si>
  <si>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</si>
  <si>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</si>
  <si>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</si>
  <si>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</si>
  <si>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</si>
  <si>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</si>
  <si>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</si>
  <si>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</si>
  <si>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</si>
  <si>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</si>
  <si>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</si>
  <si>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</si>
  <si>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</si>
  <si>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</si>
  <si>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</si>
  <si>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</si>
  <si>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</si>
  <si>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</si>
  <si>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</si>
  <si>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</si>
  <si>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</si>
  <si>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</si>
  <si>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</si>
  <si>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</si>
  <si>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</si>
  <si>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</si>
  <si>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</si>
  <si>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</si>
  <si>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</si>
  <si>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</si>
  <si>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</si>
  <si>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</si>
  <si>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</si>
  <si>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</si>
  <si>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</si>
  <si>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</si>
  <si>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</si>
  <si>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</si>
  <si>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</si>
  <si>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</si>
  <si>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</si>
  <si>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</si>
  <si>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</si>
  <si>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</si>
  <si>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</si>
  <si>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</si>
  <si>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</si>
  <si>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</si>
  <si>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</si>
  <si>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</si>
  <si>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</si>
  <si>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</si>
  <si>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</si>
  <si>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</si>
  <si>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</si>
  <si>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</si>
  <si>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</si>
  <si>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</si>
  <si>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</si>
  <si>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</si>
  <si>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</si>
  <si>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</si>
  <si>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</si>
  <si>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</si>
  <si>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</si>
  <si>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</si>
  <si>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</si>
  <si>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</si>
  <si>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</si>
  <si>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</si>
  <si>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</si>
  <si>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</si>
  <si>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</si>
  <si>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</si>
  <si>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</si>
  <si>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</si>
  <si>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</si>
  <si>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</si>
  <si>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</si>
  <si>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</si>
  <si>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</si>
  <si>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</si>
  <si>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</si>
  <si>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</si>
  <si>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</si>
  <si>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</si>
  <si>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</si>
  <si>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</si>
  <si>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</si>
  <si>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</si>
  <si>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</si>
  <si>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</si>
  <si>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</si>
  <si>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</si>
  <si>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</si>
  <si>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</si>
  <si>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</si>
  <si>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</si>
  <si>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</si>
  <si>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</si>
  <si>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</si>
  <si>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</si>
  <si>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</si>
  <si>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</si>
  <si>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</si>
  <si>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</si>
  <si>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</si>
  <si>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</si>
  <si>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</si>
  <si>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</si>
  <si>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</si>
  <si>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</si>
  <si>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</si>
  <si>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</si>
  <si>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</si>
  <si>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</si>
  <si>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</si>
  <si>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</si>
  <si>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</si>
  <si>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</si>
  <si>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</si>
  <si>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</si>
  <si>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</si>
  <si>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</si>
  <si>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</si>
  <si>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</si>
  <si>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</si>
  <si>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</si>
  <si>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</si>
  <si>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</si>
  <si>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</si>
  <si>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</si>
  <si>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</si>
  <si>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</si>
  <si>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</si>
  <si>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</si>
  <si>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</si>
  <si>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</si>
  <si>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</si>
  <si>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</si>
  <si>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</si>
  <si>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</si>
  <si>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</si>
  <si>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</si>
  <si>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</si>
  <si>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</si>
  <si>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</si>
  <si>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</si>
  <si>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</si>
  <si>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</si>
  <si>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</si>
  <si>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</si>
  <si>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</si>
  <si>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</si>
  <si>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</si>
  <si>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</si>
  <si>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</si>
  <si>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</si>
  <si>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</si>
  <si>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</si>
  <si>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</si>
  <si>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</si>
  <si>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</si>
  <si>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</si>
  <si>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</si>
  <si>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</si>
  <si>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</si>
  <si>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</si>
  <si>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</si>
  <si>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</si>
  <si>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</si>
  <si>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</si>
  <si>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</si>
  <si>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</si>
  <si>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</si>
  <si>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</si>
  <si>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</si>
  <si>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</si>
  <si>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</si>
  <si>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</si>
  <si>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</si>
  <si>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</si>
  <si>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</si>
  <si>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</si>
  <si>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</si>
  <si>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</si>
  <si>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</si>
  <si>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</si>
  <si>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</si>
  <si>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</si>
  <si>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</si>
  <si>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</si>
  <si>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</si>
  <si>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</si>
  <si>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</si>
  <si>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</si>
  <si>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</si>
  <si>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</si>
  <si>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</si>
  <si>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</si>
  <si>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</si>
  <si>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</si>
  <si>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</si>
  <si>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</si>
  <si>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</si>
  <si>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</si>
  <si>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</si>
  <si>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</si>
  <si>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</si>
  <si>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</si>
  <si>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</si>
  <si>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</si>
  <si>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</si>
  <si>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</si>
  <si>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</si>
  <si>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</si>
  <si>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</si>
  <si>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</si>
  <si>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</si>
  <si>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</si>
  <si>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</si>
  <si>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</si>
  <si>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</si>
  <si>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</si>
  <si>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</si>
  <si>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</si>
  <si>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</si>
  <si>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</si>
  <si>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</si>
  <si>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</si>
  <si>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</si>
  <si>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</si>
  <si>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</si>
  <si>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</si>
  <si>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</si>
  <si>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</si>
  <si>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</si>
  <si>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</si>
  <si>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</si>
  <si>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</si>
  <si>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</si>
  <si>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</si>
  <si>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</si>
  <si>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</si>
  <si>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</si>
  <si>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</si>
  <si>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</si>
  <si>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</si>
  <si>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</si>
  <si>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</si>
  <si>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</si>
  <si>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</si>
  <si>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</si>
  <si>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</si>
  <si>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</si>
  <si>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</si>
  <si>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</si>
  <si>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</si>
  <si>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</si>
  <si>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</si>
  <si>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</si>
  <si>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</si>
  <si>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</si>
  <si>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</si>
  <si>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</si>
  <si>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</si>
  <si>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</si>
  <si>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</si>
  <si>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</si>
  <si>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</si>
  <si>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</si>
  <si>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</si>
  <si>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</si>
  <si>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</si>
  <si>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</si>
  <si>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</si>
  <si>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</si>
  <si>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</si>
  <si>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</si>
  <si>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</si>
  <si>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</si>
  <si>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</si>
  <si>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</si>
  <si>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</si>
  <si>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</si>
  <si>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</si>
  <si>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</si>
  <si>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</si>
  <si>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</si>
  <si>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</si>
  <si>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</si>
  <si>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</si>
  <si>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</si>
  <si>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</si>
  <si>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</si>
  <si>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</si>
  <si>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</si>
  <si>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</si>
  <si>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</si>
  <si>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</si>
  <si>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</si>
  <si>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</si>
  <si>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</si>
  <si>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</si>
  <si>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</si>
  <si>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</si>
  <si>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</si>
  <si>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</si>
  <si>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</si>
  <si>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</si>
  <si>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</si>
  <si>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</si>
  <si>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</si>
  <si>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</si>
  <si>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</si>
  <si>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</si>
  <si>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</si>
  <si>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</si>
  <si>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</si>
  <si>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</si>
  <si>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</si>
  <si>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</si>
  <si>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</si>
  <si>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</si>
  <si>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</si>
  <si>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</si>
  <si>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</si>
  <si>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</si>
  <si>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</si>
  <si>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</si>
  <si>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</si>
  <si>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</si>
  <si>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</si>
  <si>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</si>
  <si>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</si>
  <si>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</si>
  <si>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</si>
  <si>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</si>
  <si>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</si>
  <si>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</si>
  <si>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</si>
  <si>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</si>
  <si>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</si>
  <si>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</si>
  <si>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</si>
  <si>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</si>
  <si>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</si>
  <si>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</si>
  <si>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</si>
  <si>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</si>
  <si>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</si>
  <si>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</si>
  <si>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</si>
  <si>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</si>
  <si>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</si>
  <si>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</si>
  <si>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</si>
  <si>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</si>
  <si>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</si>
  <si>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</si>
  <si>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</si>
  <si>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</si>
  <si>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</si>
  <si>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</si>
  <si>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</si>
  <si>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</si>
  <si>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</si>
  <si>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</si>
  <si>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</si>
  <si>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</si>
  <si>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</si>
  <si>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</si>
  <si>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</si>
  <si>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</si>
  <si>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</si>
  <si>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</si>
  <si>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</si>
  <si>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</si>
  <si>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</si>
  <si>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</si>
  <si>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</si>
  <si>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</si>
  <si>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</si>
  <si>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</si>
  <si>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</si>
  <si>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</si>
  <si>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</si>
  <si>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</si>
  <si>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</si>
  <si>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</si>
  <si>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</si>
  <si>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</si>
  <si>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</si>
  <si>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</si>
  <si>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</si>
  <si>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</si>
  <si>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</si>
  <si>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</si>
  <si>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</si>
  <si>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</si>
  <si>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</si>
  <si>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</si>
  <si>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</si>
  <si>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</si>
  <si>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</si>
  <si>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</si>
  <si>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</si>
  <si>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</si>
  <si>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</si>
  <si>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</si>
  <si>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</si>
  <si>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</si>
  <si>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</si>
  <si>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</si>
  <si>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</si>
  <si>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</si>
  <si>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</si>
  <si>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</si>
  <si>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</si>
  <si>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</si>
  <si>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</si>
  <si>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</si>
  <si>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</si>
  <si>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</si>
  <si>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</si>
  <si>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</si>
  <si>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</si>
  <si>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</si>
  <si>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</si>
  <si>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</si>
  <si>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</si>
  <si>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</si>
  <si>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</si>
  <si>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</si>
  <si>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</si>
  <si>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</si>
  <si>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</si>
  <si>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</si>
  <si>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</si>
  <si>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</si>
  <si>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</si>
  <si>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</si>
  <si>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</si>
  <si>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</si>
  <si>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</si>
  <si>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</si>
  <si>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</si>
  <si>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</si>
  <si>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</si>
  <si>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</si>
  <si>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</si>
  <si>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</si>
  <si>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</si>
  <si>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</si>
  <si>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</si>
  <si>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</si>
  <si>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</si>
  <si>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</si>
  <si>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</si>
  <si>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</si>
  <si>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</si>
  <si>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</si>
  <si>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</si>
  <si>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</si>
  <si>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</si>
  <si>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</si>
  <si>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</si>
  <si>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</si>
  <si>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</si>
  <si>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</si>
  <si>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</si>
  <si>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</si>
  <si>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</si>
  <si>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</si>
  <si>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</si>
  <si>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</si>
  <si>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</si>
  <si>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</si>
  <si>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</si>
  <si>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</si>
  <si>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</si>
  <si>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</si>
  <si>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</si>
  <si>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</si>
  <si>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</si>
  <si>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</si>
  <si>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</si>
  <si>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</si>
  <si>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</si>
  <si>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</si>
  <si>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</si>
  <si>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</si>
  <si>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</si>
  <si>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</si>
  <si>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</si>
  <si>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</si>
  <si>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</si>
  <si>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</si>
  <si>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</si>
  <si>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</si>
  <si>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</si>
  <si>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</si>
  <si>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</si>
  <si>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</si>
  <si>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</si>
  <si>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</si>
  <si>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</si>
  <si>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</si>
  <si>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</si>
  <si>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</si>
  <si>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</si>
  <si>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</si>
  <si>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</si>
  <si>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</si>
  <si>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</si>
  <si>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</si>
  <si>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</si>
  <si>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</si>
  <si>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</si>
  <si>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</si>
  <si>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</si>
  <si>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</si>
  <si>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</si>
  <si>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</si>
  <si>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</si>
  <si>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</si>
  <si>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</si>
  <si>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</si>
  <si>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</si>
  <si>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</si>
  <si>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</si>
  <si>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</si>
  <si>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</si>
  <si>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</si>
  <si>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</si>
  <si>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</si>
  <si>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</si>
  <si>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</si>
  <si>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</si>
  <si>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</si>
  <si>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</si>
  <si>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</si>
  <si>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</si>
  <si>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</si>
  <si>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</si>
  <si>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</si>
  <si>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</si>
  <si>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</si>
  <si>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</si>
  <si>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</si>
  <si>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</si>
  <si>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</si>
  <si>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</si>
  <si>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</si>
  <si>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</si>
  <si>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</si>
  <si>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</si>
  <si>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</si>
  <si>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</si>
  <si>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</si>
  <si>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</si>
  <si>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</si>
  <si>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</si>
  <si>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</si>
  <si>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</si>
  <si>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</si>
  <si>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</si>
  <si>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</si>
  <si>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</si>
  <si>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</si>
  <si>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</si>
  <si>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</si>
  <si>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</si>
  <si>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</si>
  <si>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</si>
  <si>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</si>
  <si>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</si>
  <si>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</si>
  <si>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</si>
  <si>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</si>
  <si>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</si>
  <si>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</si>
  <si>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</si>
  <si>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</si>
  <si>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</si>
  <si>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</si>
  <si>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</si>
  <si>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</si>
  <si>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</si>
  <si>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</si>
  <si>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</si>
  <si>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</si>
  <si>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</si>
  <si>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</si>
  <si>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</si>
  <si>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</si>
  <si>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</si>
  <si>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</si>
  <si>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</si>
  <si>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</si>
  <si>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</si>
  <si>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</si>
  <si>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</si>
  <si>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</si>
  <si>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</si>
  <si>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</si>
  <si>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</si>
  <si>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</si>
  <si>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</si>
  <si>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</si>
  <si>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</si>
  <si>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</si>
  <si>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</si>
  <si>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</si>
  <si>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</si>
  <si>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</si>
  <si>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</si>
  <si>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</si>
  <si>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</si>
  <si>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</si>
  <si>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</si>
  <si>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</si>
  <si>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</si>
  <si>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</si>
  <si>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</si>
  <si>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</si>
  <si>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</si>
  <si>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</si>
  <si>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</si>
  <si>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</si>
  <si>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</si>
  <si>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</si>
  <si>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</si>
  <si>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</si>
  <si>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</si>
  <si>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</si>
  <si>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</si>
  <si>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</si>
  <si>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</si>
  <si>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</si>
  <si>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</si>
  <si>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</si>
  <si>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</si>
  <si>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</si>
  <si>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</si>
  <si>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</si>
  <si>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</si>
  <si>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</si>
  <si>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</si>
  <si>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</si>
  <si>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</si>
  <si>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</si>
  <si>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</si>
  <si>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</si>
  <si>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</si>
  <si>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</si>
  <si>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</si>
  <si>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</si>
  <si>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</si>
  <si>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</si>
  <si>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</si>
  <si>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</si>
  <si>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</si>
  <si>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</si>
  <si>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</si>
  <si>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</si>
  <si>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</si>
  <si>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</si>
  <si>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</si>
  <si>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</si>
  <si>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</si>
  <si>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</si>
  <si>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</si>
  <si>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</si>
  <si>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</si>
  <si>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</si>
  <si>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</si>
  <si>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</si>
  <si>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</si>
  <si>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</si>
  <si>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</si>
  <si>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</si>
  <si>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</si>
  <si>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</si>
  <si>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</si>
  <si>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</si>
  <si>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</si>
  <si>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</si>
  <si>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</si>
  <si>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</si>
  <si>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</si>
  <si>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</si>
  <si>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</si>
  <si>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</si>
  <si>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</si>
  <si>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</si>
  <si>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</si>
  <si>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</si>
  <si>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</si>
  <si>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</si>
  <si>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</si>
  <si>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</si>
  <si>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</si>
  <si>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</si>
  <si>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</si>
  <si>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</si>
  <si>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</si>
  <si>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</si>
  <si>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</si>
  <si>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</si>
  <si>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</si>
  <si>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</si>
  <si>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</si>
  <si>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</si>
  <si>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</si>
  <si>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</si>
  <si>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</si>
  <si>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</si>
  <si>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</si>
  <si>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</si>
  <si>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</si>
  <si>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</si>
  <si>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</si>
  <si>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</si>
  <si>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</si>
  <si>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</si>
  <si>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</si>
  <si>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</si>
  <si>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</si>
  <si>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</si>
  <si>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</si>
  <si>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</si>
  <si>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</si>
  <si>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</si>
  <si>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</si>
  <si>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</si>
  <si>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</si>
  <si>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</si>
  <si>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</si>
  <si>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</si>
  <si>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</si>
  <si>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</si>
  <si>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</si>
  <si>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</si>
  <si>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</si>
  <si>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</si>
  <si>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</si>
  <si>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</si>
  <si>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</si>
  <si>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</si>
  <si>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</si>
  <si>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</si>
  <si>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</si>
  <si>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</si>
  <si>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</si>
  <si>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</si>
  <si>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</si>
  <si>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</si>
  <si>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</si>
  <si>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</si>
  <si>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</si>
  <si>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</si>
  <si>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</si>
  <si>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</si>
  <si>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</si>
  <si>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</si>
  <si>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</si>
  <si>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</si>
  <si>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</si>
  <si>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</si>
  <si>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</si>
  <si>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</si>
  <si>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</si>
  <si>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</si>
  <si>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</si>
  <si>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</si>
  <si>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</si>
  <si>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</si>
  <si>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</si>
  <si>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</si>
  <si>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</si>
  <si>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</si>
  <si>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</si>
  <si>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</si>
  <si>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</si>
  <si>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</si>
  <si>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</si>
  <si>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</si>
  <si>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</si>
  <si>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</si>
  <si>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</si>
  <si>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</si>
  <si>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</si>
  <si>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</si>
  <si>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</si>
  <si>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</si>
  <si>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</si>
  <si>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</si>
  <si>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</si>
  <si>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</si>
  <si>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</si>
  <si>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</si>
  <si>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</si>
  <si>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</si>
  <si>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</si>
  <si>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</si>
  <si>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</si>
  <si>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</si>
  <si>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</si>
  <si>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</si>
  <si>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</si>
  <si>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</si>
  <si>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</si>
  <si>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</si>
  <si>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</si>
  <si>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</si>
  <si>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</si>
  <si>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</si>
  <si>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</si>
  <si>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</si>
  <si>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</si>
  <si>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</si>
  <si>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</si>
  <si>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</si>
  <si>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</si>
  <si>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</si>
  <si>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</si>
  <si>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</si>
  <si>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</si>
  <si>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</si>
  <si>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</si>
  <si>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</si>
  <si>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</si>
  <si>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</si>
  <si>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</si>
  <si>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</si>
  <si>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</si>
  <si>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</si>
  <si>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</si>
  <si>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</si>
  <si>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</si>
  <si>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</si>
  <si>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</si>
  <si>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</si>
  <si>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</si>
  <si>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</si>
  <si>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</si>
  <si>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</si>
  <si>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</si>
  <si>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</si>
  <si>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</si>
  <si>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</si>
  <si>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</si>
  <si>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</si>
  <si>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</si>
  <si>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</si>
  <si>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</si>
  <si>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</si>
  <si>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</si>
  <si>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</si>
  <si>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</si>
  <si>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</si>
  <si>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</si>
  <si>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</si>
  <si>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</si>
  <si>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</si>
  <si>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</si>
  <si>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</si>
  <si>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</si>
  <si>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</si>
  <si>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</si>
  <si>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</si>
  <si>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</si>
  <si>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</si>
  <si>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</si>
  <si>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</si>
  <si>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</si>
  <si>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</si>
  <si>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</si>
  <si>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</si>
  <si>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</si>
  <si>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</si>
  <si>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</si>
  <si>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</si>
  <si>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</si>
  <si>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</si>
  <si>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</si>
  <si>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</si>
  <si>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</si>
  <si>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</si>
  <si>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</si>
  <si>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</si>
  <si>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</si>
  <si>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</si>
  <si>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</si>
  <si>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</si>
  <si>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</si>
  <si>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</si>
  <si>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</si>
  <si>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</si>
  <si>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</si>
  <si>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</si>
  <si>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</si>
  <si>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</si>
  <si>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</si>
  <si>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</si>
  <si>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</si>
  <si>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</si>
  <si>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</si>
  <si>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</si>
  <si>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</si>
  <si>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</si>
  <si>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</si>
  <si>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</si>
  <si>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</si>
  <si>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</si>
  <si>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</si>
  <si>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</si>
  <si>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</si>
  <si>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</si>
  <si>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</si>
  <si>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</si>
  <si>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</si>
  <si>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</si>
  <si>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</si>
  <si>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</si>
  <si>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</si>
  <si>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</si>
  <si>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</si>
  <si>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</si>
  <si>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</si>
  <si>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</si>
  <si>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</si>
  <si>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</si>
  <si>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</si>
  <si>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</si>
  <si>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</si>
  <si>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</si>
  <si>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</si>
  <si>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</si>
  <si>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</si>
  <si>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</si>
  <si>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</si>
  <si>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</si>
  <si>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</si>
  <si>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</si>
  <si>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</si>
  <si>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</si>
  <si>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</si>
  <si>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</si>
  <si>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</si>
  <si>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</si>
  <si>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</si>
  <si>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</si>
  <si>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</si>
  <si>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</si>
  <si>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</si>
  <si>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</si>
  <si>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</si>
  <si>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</si>
  <si>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</si>
  <si>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</si>
  <si>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</si>
  <si>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</si>
  <si>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</si>
  <si>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</si>
  <si>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</si>
  <si>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</si>
  <si>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</si>
  <si>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</si>
  <si>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</si>
  <si>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</si>
  <si>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</si>
  <si>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</si>
  <si>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</si>
  <si>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</si>
  <si>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</si>
  <si>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</si>
  <si>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</si>
  <si>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</si>
  <si>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</si>
  <si>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</si>
  <si>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</si>
  <si>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</si>
  <si>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</si>
  <si>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</si>
  <si>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</si>
  <si>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</si>
  <si>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</si>
  <si>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</si>
  <si>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</si>
  <si>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</si>
  <si>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</si>
  <si>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</si>
  <si>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</si>
  <si>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</si>
  <si>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</si>
  <si>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</si>
  <si>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</si>
  <si>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</si>
  <si>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</si>
  <si>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</si>
  <si>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</si>
  <si>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</si>
  <si>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</si>
  <si>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</si>
  <si>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</si>
  <si>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</si>
  <si>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</si>
  <si>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</si>
  <si>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</si>
  <si>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</si>
  <si>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</si>
  <si>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</si>
  <si>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</si>
  <si>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</si>
  <si>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</si>
  <si>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</si>
  <si>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</si>
  <si>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</si>
  <si>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</si>
  <si>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</si>
  <si>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</si>
  <si>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</si>
  <si>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</si>
  <si>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</si>
  <si>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</si>
  <si>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</si>
  <si>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</si>
  <si>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</si>
  <si>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</si>
  <si>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</si>
  <si>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</si>
  <si>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</si>
  <si>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</si>
  <si>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</si>
  <si>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</si>
  <si>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</si>
  <si>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</si>
  <si>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</si>
  <si>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</si>
  <si>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</si>
  <si>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</si>
  <si>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</si>
  <si>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</si>
  <si>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</si>
  <si>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</si>
  <si>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</si>
  <si>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</si>
  <si>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</si>
  <si>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</si>
  <si>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</si>
  <si>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</si>
  <si>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</si>
  <si>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</si>
  <si>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</si>
  <si>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</si>
  <si>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</si>
  <si>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</si>
  <si>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</si>
  <si>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</si>
  <si>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</si>
  <si>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</si>
  <si>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</si>
  <si>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</si>
  <si>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</si>
  <si>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</si>
  <si>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</si>
  <si>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</si>
  <si>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</si>
  <si>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</si>
  <si>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</si>
  <si>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</si>
  <si>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</si>
  <si>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</si>
  <si>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</si>
  <si>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</si>
  <si>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</si>
  <si>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</si>
  <si>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</si>
  <si>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</si>
  <si>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</si>
  <si>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</si>
  <si>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</si>
  <si>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</si>
  <si>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</si>
  <si>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</si>
  <si>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</si>
  <si>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</si>
  <si>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</si>
  <si>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</si>
  <si>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</si>
  <si>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</si>
  <si>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</si>
  <si>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</si>
  <si>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</si>
  <si>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</si>
  <si>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</si>
  <si>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</si>
  <si>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</si>
  <si>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</si>
  <si>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</si>
  <si>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</si>
  <si>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</si>
  <si>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</si>
  <si>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</si>
  <si>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</si>
  <si>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</si>
  <si>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</si>
  <si>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</si>
  <si>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</si>
  <si>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</si>
  <si>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</si>
  <si>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</si>
  <si>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</si>
  <si>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</si>
  <si>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</si>
  <si>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</si>
  <si>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</si>
  <si>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</si>
  <si>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</si>
  <si>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</si>
  <si>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</si>
  <si>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</si>
  <si>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</si>
  <si>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</si>
  <si>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</si>
  <si>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</si>
  <si>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</si>
  <si>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</si>
  <si>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</si>
  <si>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</si>
  <si>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</si>
  <si>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</si>
  <si>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</si>
  <si>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</si>
  <si>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</si>
  <si>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</si>
  <si>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</si>
  <si>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</si>
  <si>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</si>
  <si>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</si>
  <si>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</si>
  <si>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</si>
  <si>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</si>
  <si>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</si>
  <si>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</si>
  <si>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</si>
  <si>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</si>
  <si>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</si>
  <si>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</si>
  <si>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</si>
  <si>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</si>
  <si>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</si>
  <si>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</si>
  <si>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</si>
  <si>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</si>
  <si>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</si>
  <si>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</si>
  <si>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</si>
  <si>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</si>
  <si>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</si>
  <si>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</si>
  <si>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</si>
  <si>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</si>
  <si>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</si>
  <si>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</si>
  <si>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</si>
  <si>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</si>
  <si>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</si>
  <si>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</si>
  <si>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</si>
  <si>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</si>
  <si>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</si>
  <si>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</si>
  <si>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</si>
  <si>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</si>
  <si>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</si>
  <si>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</si>
  <si>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</si>
  <si>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</si>
  <si>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</si>
  <si>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</si>
  <si>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</si>
  <si>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</si>
  <si>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</si>
  <si>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</si>
  <si>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</si>
  <si>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</si>
  <si>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</si>
  <si>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</si>
  <si>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</si>
  <si>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</si>
  <si>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</si>
  <si>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</si>
  <si>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</si>
  <si>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</si>
  <si>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</si>
  <si>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</si>
  <si>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</si>
  <si>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</si>
  <si>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</si>
  <si>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</si>
  <si>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</si>
  <si>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</si>
  <si>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</si>
  <si>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</si>
  <si>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</si>
  <si>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</si>
  <si>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</si>
  <si>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</si>
  <si>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</si>
  <si>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</si>
  <si>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</si>
  <si>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</si>
  <si>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</si>
  <si>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</si>
  <si>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</si>
  <si>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</si>
  <si>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</si>
  <si>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</si>
  <si>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</si>
  <si>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</si>
  <si>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</si>
  <si>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</si>
  <si>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</si>
  <si>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</si>
  <si>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</si>
  <si>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</si>
  <si>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</si>
  <si>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</si>
  <si>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</si>
  <si>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</si>
  <si>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</si>
  <si>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</si>
  <si>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</si>
  <si>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</si>
  <si>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</si>
  <si>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</si>
  <si>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</si>
  <si>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</si>
  <si>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</si>
  <si>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</si>
  <si>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</si>
  <si>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</si>
  <si>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</si>
  <si>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</si>
  <si>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</si>
  <si>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</si>
  <si>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</si>
  <si>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</si>
  <si>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</si>
  <si>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</si>
  <si>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</si>
  <si>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</si>
  <si>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</si>
  <si>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</si>
  <si>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</si>
  <si>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</si>
  <si>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</si>
  <si>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</si>
  <si>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</si>
  <si>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</si>
  <si>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</si>
  <si>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</si>
  <si>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</si>
  <si>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</si>
  <si>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</si>
  <si>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</si>
  <si>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</si>
  <si>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</si>
  <si>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</si>
  <si>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</si>
  <si>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</si>
  <si>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</si>
  <si>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</si>
  <si>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</si>
  <si>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</si>
  <si>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</si>
  <si>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</si>
  <si>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</si>
  <si>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</si>
  <si>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</si>
  <si>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</si>
  <si>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</si>
  <si>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</si>
  <si>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</si>
  <si>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</si>
  <si>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</si>
  <si>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</si>
  <si>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</si>
  <si>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</si>
  <si>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</si>
  <si>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</si>
  <si>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</si>
  <si>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</si>
  <si>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</si>
  <si>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</si>
  <si>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</si>
  <si>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</si>
  <si>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</si>
  <si>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</si>
  <si>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</si>
  <si>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</si>
  <si>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</si>
  <si>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</si>
  <si>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</si>
  <si>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</si>
  <si>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</si>
  <si>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</si>
  <si>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</si>
  <si>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</si>
  <si>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</si>
  <si>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</si>
  <si>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</si>
  <si>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</si>
  <si>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</si>
  <si>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</si>
  <si>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</si>
  <si>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</si>
  <si>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</si>
  <si>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</si>
  <si>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</si>
  <si>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</si>
  <si>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</si>
  <si>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</si>
  <si>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</si>
  <si>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</si>
  <si>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</si>
  <si>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</si>
  <si>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</si>
  <si>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</si>
  <si>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</si>
  <si>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</si>
  <si>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</si>
  <si>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</si>
  <si>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</si>
  <si>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</si>
  <si>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</si>
  <si>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</si>
  <si>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</si>
  <si>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</si>
  <si>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</si>
  <si>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</si>
  <si>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</si>
  <si>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</si>
  <si>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</si>
  <si>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</si>
  <si>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</si>
  <si>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</si>
  <si>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</si>
  <si>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</si>
  <si>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</si>
  <si>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</si>
  <si>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</si>
  <si>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</si>
  <si>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</si>
  <si>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</si>
  <si>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</si>
  <si>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</si>
  <si>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</si>
  <si>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</si>
  <si>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</si>
  <si>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</si>
  <si>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</si>
  <si>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</si>
  <si>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</si>
  <si>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</si>
  <si>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</si>
  <si>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</si>
  <si>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</si>
  <si>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</si>
  <si>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</si>
  <si>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</si>
  <si>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</si>
  <si>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</si>
  <si>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</si>
  <si>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</si>
  <si>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</si>
  <si>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</si>
  <si>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</si>
  <si>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</si>
  <si>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</si>
  <si>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</si>
  <si>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</si>
  <si>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</si>
  <si>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</si>
  <si>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</si>
  <si>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</si>
  <si>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</si>
  <si>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</si>
  <si>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</si>
  <si>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</si>
  <si>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</si>
  <si>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</si>
  <si>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</si>
  <si>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</si>
  <si>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</si>
  <si>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</si>
  <si>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</si>
  <si>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</si>
  <si>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</si>
  <si>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</si>
  <si>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</si>
  <si>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</si>
  <si>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</si>
  <si>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</si>
  <si>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</si>
  <si>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</si>
  <si>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</si>
  <si>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</si>
  <si>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</si>
  <si>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</si>
  <si>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</si>
  <si>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</si>
  <si>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</si>
  <si>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</si>
  <si>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</si>
  <si>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</si>
  <si>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</si>
  <si>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</si>
  <si>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</si>
  <si>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</si>
  <si>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</si>
  <si>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</si>
  <si>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</si>
  <si>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</si>
  <si>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</si>
  <si>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</si>
  <si>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</si>
  <si>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</si>
  <si>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</si>
  <si>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</si>
  <si>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</si>
  <si>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</si>
  <si>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</si>
  <si>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</si>
  <si>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</si>
  <si>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</si>
  <si>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</si>
  <si>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</si>
  <si>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</si>
  <si>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</si>
  <si>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</si>
  <si>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</si>
  <si>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</si>
  <si>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</si>
  <si>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</si>
  <si>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</si>
  <si>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</si>
  <si>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</si>
  <si>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</si>
  <si>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</si>
  <si>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</si>
  <si>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</si>
  <si>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</si>
  <si>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</si>
  <si>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</si>
  <si>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</si>
  <si>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</si>
  <si>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</si>
  <si>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</si>
  <si>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</si>
  <si>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</si>
  <si>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</si>
  <si>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</si>
  <si>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</si>
  <si>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</si>
  <si>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</si>
  <si>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</si>
  <si>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</si>
  <si>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</si>
  <si>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</si>
  <si>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</si>
  <si>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</si>
  <si>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</si>
  <si>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</si>
  <si>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</si>
  <si>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</si>
  <si>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</si>
  <si>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</si>
  <si>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</si>
  <si>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</si>
  <si>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</si>
  <si>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</si>
  <si>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</si>
  <si>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</si>
  <si>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</si>
  <si>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</si>
  <si>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</si>
  <si>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</si>
  <si>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</si>
  <si>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</si>
  <si>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</si>
  <si>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</si>
  <si>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</si>
  <si>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</si>
  <si>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</si>
  <si>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</si>
  <si>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</si>
  <si>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</si>
  <si>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</si>
  <si>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</si>
  <si>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</si>
  <si>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</si>
  <si>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</si>
  <si>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</si>
  <si>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</si>
  <si>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</si>
  <si>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</si>
  <si>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</si>
  <si>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</si>
  <si>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</si>
  <si>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</si>
  <si>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</si>
  <si>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</si>
  <si>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</si>
  <si>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</si>
  <si>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</si>
  <si>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</si>
  <si>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</si>
  <si>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</si>
  <si>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</si>
  <si>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</si>
  <si>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</si>
  <si>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</si>
  <si>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</si>
  <si>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</si>
  <si>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</si>
  <si>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</si>
  <si>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</si>
  <si>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</si>
  <si>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</si>
  <si>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</si>
  <si>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</si>
  <si>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</si>
  <si>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</si>
  <si>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</si>
  <si>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</si>
  <si>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</si>
  <si>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</si>
  <si>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</si>
  <si>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</si>
  <si>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</si>
  <si>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</si>
  <si>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</si>
  <si>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</si>
  <si>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</si>
  <si>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</si>
  <si>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</si>
  <si>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</si>
  <si>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</si>
  <si>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</si>
  <si>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</si>
  <si>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</si>
  <si>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</si>
  <si>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</si>
  <si>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</si>
  <si>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</si>
  <si>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</si>
  <si>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</si>
  <si>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</si>
  <si>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</si>
  <si>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</si>
  <si>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</si>
  <si>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</si>
  <si>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</si>
  <si>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</si>
  <si>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</si>
  <si>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</si>
  <si>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</si>
  <si>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</si>
  <si>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</si>
  <si>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</si>
  <si>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</si>
  <si>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</si>
  <si>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</si>
  <si>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</si>
  <si>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</si>
  <si>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</si>
  <si>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</si>
  <si>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</si>
  <si>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</si>
  <si>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</si>
  <si>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</si>
  <si>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</si>
  <si>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</si>
  <si>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</si>
  <si>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</si>
  <si>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</si>
  <si>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</si>
  <si>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</si>
  <si>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</si>
  <si>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</si>
  <si>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</si>
  <si>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</si>
  <si>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</si>
  <si>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</si>
  <si>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</si>
  <si>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</si>
  <si>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</si>
  <si>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</si>
  <si>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</si>
  <si>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</si>
  <si>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</si>
  <si>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</si>
  <si>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</si>
  <si>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</si>
  <si>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</si>
  <si>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</si>
  <si>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</si>
  <si>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</si>
  <si>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</si>
  <si>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</si>
  <si>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</si>
  <si>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</si>
  <si>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</si>
  <si>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</si>
  <si>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</si>
  <si>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</si>
  <si>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</si>
  <si>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</si>
  <si>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</si>
  <si>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</si>
  <si>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</si>
  <si>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</si>
  <si>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</si>
  <si>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</si>
  <si>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</si>
  <si>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</si>
  <si>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</si>
  <si>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</si>
  <si>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</si>
  <si>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</si>
  <si>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</si>
  <si>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</si>
  <si>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</si>
  <si>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</si>
  <si>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</si>
  <si>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</si>
  <si>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</si>
  <si>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</si>
  <si>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</si>
  <si>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</si>
  <si>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</si>
  <si>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</si>
  <si>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</si>
  <si>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</si>
  <si>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</si>
  <si>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</si>
  <si>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</si>
  <si>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</si>
  <si>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</si>
  <si>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</si>
  <si>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</si>
  <si>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</si>
  <si>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</si>
  <si>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</si>
  <si>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</si>
  <si>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</si>
  <si>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</si>
  <si>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</si>
  <si>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</si>
  <si>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</si>
  <si>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</si>
  <si>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</si>
  <si>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</si>
  <si>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</si>
  <si>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</si>
  <si>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</si>
  <si>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</si>
  <si>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</si>
  <si>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</si>
  <si>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</si>
  <si>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</si>
  <si>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</si>
  <si>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</si>
  <si>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</si>
  <si>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</si>
  <si>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</si>
  <si>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</si>
  <si>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</si>
  <si>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</si>
  <si>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</si>
  <si>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</si>
  <si>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</si>
  <si>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</si>
  <si>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</si>
  <si>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</si>
  <si>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</si>
  <si>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</si>
  <si>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</si>
  <si>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</si>
  <si>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</si>
  <si>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</si>
  <si>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</si>
  <si>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</si>
  <si>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</si>
  <si>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</si>
  <si>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</si>
  <si>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</si>
  <si>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</si>
  <si>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</si>
  <si>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</si>
  <si>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</si>
  <si>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</si>
  <si>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</si>
  <si>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</si>
  <si>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</si>
  <si>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</si>
  <si>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</si>
  <si>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</si>
  <si>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</si>
  <si>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</si>
  <si>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</si>
  <si>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</si>
  <si>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</si>
  <si>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</si>
  <si>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</si>
  <si>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</si>
  <si>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</si>
  <si>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</si>
  <si>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</si>
  <si>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</si>
  <si>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</si>
  <si>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</si>
  <si>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</si>
  <si>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</si>
  <si>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</si>
  <si>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</si>
  <si>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</si>
  <si>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</si>
  <si>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</si>
  <si>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</si>
  <si>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</si>
  <si>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</si>
  <si>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</si>
  <si>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</si>
  <si>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</si>
  <si>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</si>
  <si>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</si>
  <si>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</si>
  <si>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</si>
  <si>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</si>
  <si>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</si>
  <si>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</si>
  <si>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</si>
  <si>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</si>
  <si>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</si>
  <si>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</si>
  <si>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</si>
  <si>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</si>
  <si>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</si>
  <si>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</si>
  <si>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</si>
  <si>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</si>
  <si>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</si>
  <si>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</si>
  <si>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</si>
  <si>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</si>
  <si>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</si>
  <si>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</si>
  <si>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</si>
  <si>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</si>
  <si>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</si>
  <si>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</si>
  <si>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</si>
  <si>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</si>
  <si>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</si>
  <si>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</si>
  <si>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</si>
  <si>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</si>
  <si>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</si>
  <si>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</si>
  <si>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</si>
  <si>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</si>
  <si>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</si>
  <si>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</si>
  <si>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</si>
  <si>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</si>
  <si>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</si>
  <si>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</si>
  <si>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</si>
  <si>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</si>
  <si>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</si>
  <si>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</si>
  <si>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</si>
  <si>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</si>
  <si>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</si>
  <si>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</si>
  <si>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</si>
  <si>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</si>
  <si>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</si>
  <si>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</si>
  <si>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</si>
  <si>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</si>
  <si>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</si>
  <si>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</si>
  <si>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</si>
  <si>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</si>
  <si>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</si>
  <si>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</si>
  <si>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</si>
  <si>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</si>
  <si>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</si>
  <si>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</si>
  <si>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</si>
  <si>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</si>
  <si>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</si>
  <si>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</si>
  <si>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</si>
  <si>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</si>
  <si>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</si>
  <si>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</si>
  <si>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</si>
  <si>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</si>
  <si>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</si>
  <si>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</si>
  <si>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</si>
  <si>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</si>
  <si>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</si>
  <si>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</si>
  <si>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</si>
  <si>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</si>
  <si>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</si>
  <si>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</si>
  <si>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</si>
  <si>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</si>
  <si>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</si>
  <si>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</si>
  <si>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</si>
  <si>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</si>
  <si>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</si>
  <si>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</si>
  <si>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</si>
  <si>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</si>
  <si>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</si>
  <si>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</si>
  <si>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</si>
  <si>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</si>
  <si>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</si>
  <si>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</si>
  <si>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</si>
  <si>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</si>
  <si>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</si>
  <si>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</si>
  <si>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</si>
  <si>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</si>
  <si>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</si>
  <si>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</si>
  <si>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</si>
  <si>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</si>
  <si>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</si>
  <si>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</si>
  <si>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</si>
  <si>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</si>
  <si>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</si>
  <si>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</si>
  <si>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</si>
  <si>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</si>
  <si>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</si>
  <si>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</si>
  <si>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</si>
  <si>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</si>
  <si>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</si>
  <si>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</si>
  <si>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</si>
  <si>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</si>
  <si>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</si>
  <si>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</si>
  <si>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</si>
  <si>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</si>
  <si>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</si>
  <si>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</si>
  <si>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</si>
  <si>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</si>
  <si>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</si>
  <si>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</si>
  <si>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</si>
  <si>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</si>
  <si>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</si>
  <si>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</si>
  <si>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</si>
  <si>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</si>
  <si>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</si>
  <si>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</si>
  <si>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</si>
  <si>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</si>
  <si>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</si>
  <si>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</si>
  <si>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</si>
  <si>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</si>
  <si>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</si>
  <si>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</si>
  <si>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</si>
  <si>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</si>
  <si>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</si>
  <si>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</si>
  <si>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</si>
  <si>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</si>
  <si>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</si>
  <si>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</si>
  <si>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</si>
  <si>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</si>
  <si>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</si>
  <si>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</si>
  <si>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</si>
  <si>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</si>
  <si>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</si>
  <si>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</si>
  <si>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</si>
  <si>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</si>
  <si>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</si>
  <si>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</si>
  <si>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</si>
  <si>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</si>
  <si>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</si>
  <si>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</si>
  <si>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</si>
  <si>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</si>
  <si>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</si>
  <si>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</si>
  <si>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</si>
  <si>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</si>
  <si>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</si>
  <si>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</si>
  <si>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</si>
  <si>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</si>
  <si>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</si>
  <si>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</si>
  <si>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</si>
  <si>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</si>
  <si>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</si>
  <si>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</si>
  <si>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</si>
  <si>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</si>
  <si>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</si>
  <si>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</si>
  <si>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</si>
  <si>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</si>
  <si>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</si>
  <si>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</si>
  <si>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</si>
  <si>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</si>
  <si>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</si>
  <si>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</si>
  <si>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</si>
  <si>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</si>
  <si>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</si>
  <si>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</si>
  <si>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</si>
  <si>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</si>
  <si>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</si>
  <si>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</si>
  <si>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</si>
  <si>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</si>
  <si>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</si>
  <si>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</si>
  <si>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</si>
  <si>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</si>
  <si>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</si>
  <si>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</si>
  <si>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</si>
  <si>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</si>
  <si>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</si>
  <si>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</si>
  <si>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</si>
  <si>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</si>
  <si>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</si>
  <si>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</si>
  <si>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</si>
  <si>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</si>
  <si>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</si>
  <si>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</si>
  <si>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</si>
  <si>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</si>
  <si>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</si>
  <si>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</si>
  <si>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</si>
  <si>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</si>
  <si>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</si>
  <si>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</si>
  <si>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</si>
  <si>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</si>
  <si>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</si>
  <si>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</si>
  <si>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</si>
  <si>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</si>
  <si>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</si>
  <si>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</si>
  <si>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</si>
  <si>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</si>
  <si>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</si>
  <si>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</si>
  <si>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</si>
  <si>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</si>
  <si>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</si>
  <si>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</si>
  <si>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</si>
  <si>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</si>
  <si>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</si>
  <si>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</si>
  <si>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</si>
  <si>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</si>
  <si>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</si>
  <si>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</si>
  <si>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</si>
  <si>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</si>
  <si>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</si>
  <si>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</si>
  <si>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</si>
  <si>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</si>
  <si>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</si>
  <si>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</si>
  <si>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</si>
  <si>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</si>
  <si>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</si>
  <si>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</si>
  <si>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</si>
  <si>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</si>
  <si>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</si>
  <si>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</si>
  <si>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</si>
  <si>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</si>
  <si>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</si>
  <si>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</si>
  <si>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</si>
  <si>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</si>
  <si>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</si>
  <si>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</si>
  <si>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</si>
  <si>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</si>
  <si>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</si>
  <si>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</si>
  <si>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</si>
  <si>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</si>
  <si>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</si>
  <si>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</si>
  <si>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</si>
  <si>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</si>
  <si>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</si>
  <si>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</si>
  <si>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</si>
  <si>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</si>
  <si>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</si>
  <si>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</si>
  <si>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</si>
  <si>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</si>
  <si>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</si>
  <si>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</si>
  <si>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</si>
  <si>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</si>
  <si>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</si>
  <si>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</si>
  <si>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</si>
  <si>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</si>
  <si>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</si>
  <si>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</si>
  <si>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</si>
  <si>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</si>
  <si>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</si>
  <si>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</si>
  <si>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</si>
  <si>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</si>
  <si>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</si>
  <si>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</si>
  <si>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</si>
  <si>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</si>
  <si>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</si>
  <si>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</si>
  <si>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</si>
  <si>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</si>
  <si>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</si>
  <si>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</si>
  <si>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</si>
  <si>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</si>
  <si>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</si>
  <si>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</si>
  <si>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</si>
  <si>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</si>
  <si>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</si>
  <si>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</si>
  <si>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</si>
  <si>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</si>
  <si>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</si>
  <si>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</si>
  <si>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</si>
  <si>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</si>
  <si>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</si>
  <si>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</si>
  <si>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</si>
  <si>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</si>
  <si>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</si>
  <si>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</si>
  <si>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</si>
  <si>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</si>
  <si>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</si>
  <si>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</si>
  <si>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</si>
  <si>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</si>
  <si>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</si>
  <si>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</si>
  <si>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</si>
  <si>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</si>
  <si>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</si>
  <si>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</si>
  <si>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</si>
  <si>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</si>
  <si>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</si>
  <si>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</si>
  <si>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</si>
  <si>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</si>
  <si>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</si>
  <si>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</si>
  <si>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</si>
  <si>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</si>
  <si>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</si>
  <si>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</si>
  <si>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</si>
  <si>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</si>
  <si>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</si>
  <si>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</si>
  <si>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</si>
  <si>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</si>
  <si>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</si>
  <si>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</si>
  <si>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</si>
  <si>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</si>
  <si>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</si>
  <si>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</si>
  <si>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</si>
  <si>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</si>
  <si>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</si>
  <si>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</si>
  <si>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</si>
  <si>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</si>
  <si>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</si>
  <si>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</si>
  <si>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</si>
  <si>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</si>
  <si>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</si>
  <si>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</si>
  <si>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</si>
  <si>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</si>
  <si>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</si>
  <si>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</si>
  <si>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</si>
  <si>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</si>
  <si>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</si>
  <si>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</si>
  <si>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</si>
  <si>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</si>
  <si>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</si>
  <si>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</si>
  <si>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</si>
  <si>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</si>
  <si>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</si>
  <si>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</si>
  <si>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</si>
  <si>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</si>
  <si>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</si>
  <si>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</si>
  <si>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</si>
  <si>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</si>
  <si>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</si>
  <si>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</si>
  <si>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</si>
  <si>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</si>
  <si>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</si>
  <si>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</si>
  <si>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</si>
  <si>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</si>
  <si>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</si>
  <si>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</si>
  <si>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</si>
  <si>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</si>
  <si>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</si>
  <si>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</si>
  <si>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</si>
  <si>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</si>
  <si>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</si>
  <si>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</si>
  <si>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</si>
  <si>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</si>
  <si>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</si>
  <si>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</si>
  <si>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</si>
  <si>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</si>
  <si>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</si>
  <si>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</si>
  <si>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</si>
  <si>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</si>
  <si>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</si>
  <si>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</si>
  <si>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</si>
  <si>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</si>
  <si>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</si>
  <si>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</si>
  <si>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</si>
  <si>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</si>
  <si>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</si>
  <si>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</si>
  <si>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</si>
  <si>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</si>
  <si>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</si>
  <si>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</si>
  <si>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</si>
  <si>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</si>
  <si>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</si>
  <si>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</si>
  <si>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</si>
  <si>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</si>
  <si>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</si>
  <si>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</si>
  <si>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</si>
  <si>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</si>
  <si>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</si>
  <si>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</si>
  <si>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</si>
  <si>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</si>
  <si>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</si>
  <si>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</si>
  <si>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</si>
  <si>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</si>
  <si>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</si>
  <si>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</si>
  <si>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</si>
  <si>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</si>
  <si>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</si>
  <si>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</si>
  <si>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</si>
  <si>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</si>
  <si>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</si>
  <si>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</si>
  <si>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</si>
  <si>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</si>
  <si>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</si>
  <si>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</si>
  <si>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</si>
  <si>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</si>
  <si>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</si>
  <si>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</si>
  <si>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</si>
  <si>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</si>
  <si>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</si>
  <si>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</si>
  <si>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</si>
  <si>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</si>
  <si>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</si>
  <si>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</si>
  <si>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</si>
  <si>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</si>
  <si>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</si>
  <si>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</si>
  <si>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</si>
  <si>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</si>
  <si>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</si>
  <si>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</si>
  <si>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</si>
  <si>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</si>
  <si>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</si>
  <si>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</si>
  <si>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</si>
  <si>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</si>
  <si>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</si>
  <si>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</si>
  <si>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</si>
  <si>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</si>
  <si>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</si>
  <si>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</si>
  <si>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</si>
  <si>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</si>
  <si>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</si>
  <si>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</si>
  <si>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</si>
  <si>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</si>
  <si>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</si>
  <si>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</si>
  <si>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</si>
  <si>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</si>
  <si>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</si>
  <si>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</si>
  <si>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</si>
  <si>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</si>
  <si>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</si>
  <si>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</si>
  <si>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</si>
  <si>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</si>
  <si>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</si>
  <si>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</si>
  <si>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</si>
  <si>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</si>
  <si>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</si>
  <si>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</si>
  <si>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</si>
  <si>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</si>
  <si>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</si>
  <si>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</si>
  <si>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</si>
  <si>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</si>
  <si>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</si>
  <si>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</si>
  <si>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</si>
  <si>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</si>
  <si>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</si>
  <si>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</si>
  <si>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</si>
  <si>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</si>
  <si>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</si>
  <si>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</si>
  <si>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</si>
  <si>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</si>
  <si>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</si>
  <si>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</si>
  <si>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</si>
  <si>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</si>
  <si>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</si>
  <si>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</si>
  <si>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</si>
  <si>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</si>
  <si>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</si>
  <si>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</si>
  <si>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</si>
  <si>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</si>
  <si>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</si>
  <si>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</si>
  <si>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</si>
  <si>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</si>
  <si>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</si>
  <si>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</si>
  <si>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</si>
  <si>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</si>
  <si>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</si>
  <si>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</si>
  <si>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</si>
  <si>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</si>
  <si>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</si>
  <si>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</si>
  <si>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</si>
  <si>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</si>
  <si>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</si>
  <si>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</si>
  <si>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</si>
  <si>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</si>
  <si>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</si>
  <si>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</si>
  <si>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</si>
  <si>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</si>
  <si>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</si>
  <si>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</si>
  <si>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</si>
  <si>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</si>
  <si>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</si>
  <si>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</si>
  <si>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</si>
  <si>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</si>
  <si>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</si>
  <si>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</si>
  <si>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</si>
  <si>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</si>
  <si>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</si>
  <si>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</si>
  <si>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</si>
  <si>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</si>
  <si>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</si>
  <si>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</si>
  <si>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</si>
  <si>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</si>
  <si>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</si>
  <si>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</si>
  <si>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</si>
  <si>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</si>
  <si>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</si>
  <si>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</si>
  <si>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</si>
  <si>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</si>
  <si>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</si>
  <si>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</si>
  <si>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</si>
  <si>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</si>
  <si>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</si>
  <si>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</si>
  <si>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</si>
  <si>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</si>
  <si>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</si>
  <si>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</si>
  <si>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</si>
  <si>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</si>
  <si>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</si>
  <si>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</si>
  <si>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</si>
  <si>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</si>
  <si>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</si>
  <si>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</si>
  <si>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</si>
  <si>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</si>
  <si>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</si>
  <si>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</si>
  <si>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</si>
  <si>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</si>
  <si>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</si>
  <si>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</si>
  <si>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</si>
  <si>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</si>
  <si>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</si>
  <si>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</si>
  <si>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</si>
  <si>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</si>
  <si>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</si>
  <si>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</si>
  <si>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</si>
  <si>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</si>
  <si>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</si>
  <si>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</si>
  <si>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</si>
  <si>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</si>
  <si>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</si>
  <si>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</si>
  <si>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</si>
  <si>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</si>
  <si>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</si>
  <si>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</si>
  <si>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</si>
  <si>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</si>
  <si>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</si>
  <si>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</si>
  <si>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</si>
  <si>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</si>
  <si>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</si>
  <si>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</si>
  <si>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</si>
  <si>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</si>
  <si>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</si>
  <si>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</si>
  <si>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</si>
  <si>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</si>
  <si>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</si>
  <si>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</si>
  <si>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</si>
  <si>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</si>
  <si>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</si>
  <si>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</si>
  <si>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</si>
  <si>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</si>
  <si>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</si>
  <si>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</si>
  <si>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</si>
  <si>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</si>
  <si>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</si>
  <si>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</si>
  <si>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</si>
  <si>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</si>
  <si>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</si>
  <si>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</si>
  <si>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</si>
  <si>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</si>
  <si>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</si>
  <si>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</si>
  <si>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</si>
  <si>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</si>
  <si>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</si>
  <si>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</si>
  <si>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</si>
  <si>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</si>
  <si>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</si>
  <si>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</si>
  <si>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</si>
  <si>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</si>
  <si>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</si>
  <si>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</si>
  <si>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</si>
  <si>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</si>
  <si>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</si>
  <si>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</si>
  <si>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</si>
  <si>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</si>
  <si>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</si>
  <si>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</si>
  <si>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</si>
  <si>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</si>
  <si>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</si>
  <si>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</si>
  <si>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</si>
  <si>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</si>
  <si>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</si>
  <si>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</si>
  <si>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</si>
  <si>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</si>
  <si>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</si>
  <si>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</si>
  <si>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</si>
  <si>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</si>
  <si>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</si>
  <si>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</si>
  <si>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</si>
  <si>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</si>
  <si>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</si>
  <si>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</si>
  <si>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</si>
  <si>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</si>
  <si>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</si>
  <si>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</si>
  <si>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</si>
  <si>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</si>
  <si>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</si>
  <si>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</si>
  <si>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</si>
  <si>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</si>
  <si>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</si>
  <si>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</si>
  <si>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</si>
  <si>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</si>
  <si>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</si>
  <si>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</si>
  <si>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</si>
  <si>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</si>
  <si>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</si>
  <si>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</si>
  <si>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</si>
  <si>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</si>
  <si>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</si>
  <si>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</si>
  <si>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</si>
  <si>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</si>
  <si>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</si>
  <si>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</si>
  <si>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</si>
  <si>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</si>
  <si>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</si>
  <si>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</si>
  <si>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</si>
  <si>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</si>
  <si>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</si>
  <si>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</si>
  <si>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</si>
  <si>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</si>
  <si>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</si>
  <si>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</si>
  <si>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</si>
  <si>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</si>
  <si>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</si>
  <si>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</si>
  <si>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</si>
  <si>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</si>
  <si>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</si>
  <si>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</si>
  <si>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</si>
  <si>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</si>
  <si>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</si>
  <si>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</si>
  <si>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</si>
  <si>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</si>
  <si>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</si>
  <si>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</si>
  <si>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</si>
  <si>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</si>
  <si>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</si>
  <si>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</si>
  <si>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</si>
  <si>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</si>
  <si>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</si>
  <si>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</si>
  <si>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</si>
  <si>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</si>
  <si>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</si>
  <si>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</si>
  <si>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</si>
  <si>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</si>
  <si>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</si>
  <si>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</si>
  <si>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</si>
  <si>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</si>
  <si>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</si>
  <si>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</si>
  <si>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</si>
  <si>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</si>
  <si>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</si>
  <si>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</si>
  <si>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</si>
  <si>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</si>
  <si>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</si>
  <si>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</si>
  <si>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</si>
  <si>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</si>
  <si>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</si>
  <si>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</si>
  <si>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</si>
  <si>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</si>
  <si>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</si>
  <si>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</si>
  <si>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</si>
  <si>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</si>
  <si>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</si>
  <si>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</si>
  <si>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</si>
  <si>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</si>
  <si>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</si>
  <si>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</si>
  <si>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</si>
  <si>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</si>
  <si>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</si>
  <si>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</si>
  <si>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</si>
  <si>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</si>
  <si>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</si>
  <si>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</si>
  <si>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</si>
  <si>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</si>
  <si>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</si>
  <si>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</si>
  <si>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</si>
  <si>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</si>
  <si>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</si>
  <si>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</si>
  <si>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</si>
  <si>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</si>
  <si>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</si>
  <si>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</si>
  <si>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</si>
  <si>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</si>
  <si>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</si>
  <si>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</si>
  <si>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</si>
  <si>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</si>
  <si>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</si>
  <si>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</si>
  <si>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</si>
  <si>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</si>
  <si>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</si>
  <si>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</si>
  <si>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</si>
  <si>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</si>
  <si>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</si>
  <si>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</si>
  <si>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</si>
  <si>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</si>
  <si>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</si>
  <si>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</si>
  <si>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</si>
  <si>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</si>
  <si>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</si>
  <si>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</si>
  <si>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</si>
  <si>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</si>
  <si>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</si>
  <si>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</si>
  <si>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</si>
  <si>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</si>
  <si>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</si>
  <si>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</si>
  <si>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</si>
  <si>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</si>
  <si>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</si>
  <si>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</si>
  <si>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</si>
  <si>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</si>
  <si>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</si>
  <si>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</si>
  <si>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</si>
  <si>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</si>
  <si>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</si>
  <si>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</si>
  <si>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</si>
  <si>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</si>
  <si>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</si>
  <si>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</si>
  <si>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</si>
  <si>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</si>
  <si>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</si>
  <si>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</si>
  <si>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</si>
  <si>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</si>
  <si>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</si>
  <si>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</si>
  <si>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</si>
  <si>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</si>
  <si>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</si>
  <si>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</si>
  <si>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</si>
  <si>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</si>
  <si>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</si>
  <si>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</si>
  <si>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</si>
  <si>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</si>
  <si>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</si>
  <si>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</si>
  <si>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</si>
  <si>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</si>
  <si>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</si>
  <si>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</si>
  <si>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</si>
  <si>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</si>
  <si>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</si>
  <si>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</si>
  <si>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</si>
  <si>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</si>
  <si>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</si>
  <si>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</si>
  <si>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</si>
  <si>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</si>
  <si>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</si>
  <si>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</si>
  <si>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</si>
  <si>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</si>
  <si>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</si>
  <si>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</si>
  <si>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</si>
  <si>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</si>
  <si>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</si>
  <si>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</si>
  <si>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</si>
  <si>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</si>
  <si>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</si>
  <si>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</si>
  <si>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</si>
  <si>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</si>
  <si>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</si>
  <si>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</si>
  <si>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</si>
  <si>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</si>
  <si>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</si>
  <si>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</si>
  <si>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</si>
  <si>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</si>
  <si>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</si>
  <si>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</si>
  <si>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</si>
  <si>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</si>
  <si>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</si>
  <si>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</si>
  <si>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</si>
  <si>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</si>
  <si>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</si>
  <si>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</si>
  <si>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</si>
  <si>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</si>
  <si>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</si>
  <si>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</si>
  <si>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</si>
  <si>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</si>
  <si>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</si>
  <si>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</si>
  <si>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</si>
  <si>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</si>
  <si>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</si>
  <si>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</si>
  <si>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</si>
  <si>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</si>
  <si>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</si>
  <si>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</si>
  <si>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</si>
  <si>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</si>
  <si>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</si>
  <si>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</si>
  <si>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</si>
  <si>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</si>
  <si>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</si>
  <si>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</si>
  <si>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</si>
  <si>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</si>
  <si>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</si>
  <si>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</si>
  <si>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</si>
  <si>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</si>
  <si>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</si>
  <si>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</si>
  <si>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</si>
  <si>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</si>
  <si>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</si>
  <si>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</si>
  <si>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</si>
  <si>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</si>
  <si>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</si>
  <si>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</si>
  <si>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</si>
  <si>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</si>
  <si>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</si>
  <si>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</si>
  <si>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</si>
  <si>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</si>
  <si>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</si>
  <si>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</si>
  <si>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</si>
  <si>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</si>
  <si>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</si>
  <si>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</si>
  <si>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</si>
  <si>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</si>
  <si>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</si>
  <si>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</si>
  <si>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</si>
  <si>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</si>
  <si>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</si>
  <si>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</si>
  <si>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</si>
  <si>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</si>
  <si>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</si>
  <si>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</si>
  <si>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</si>
  <si>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</si>
  <si>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</si>
  <si>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</si>
  <si>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</si>
  <si>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</si>
  <si>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</si>
  <si>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</si>
  <si>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</si>
  <si>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</si>
  <si>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</si>
  <si>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</si>
  <si>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</si>
  <si>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</si>
  <si>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</si>
  <si>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</si>
  <si>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</si>
  <si>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</si>
  <si>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</si>
  <si>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</si>
  <si>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</si>
  <si>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</si>
  <si>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</si>
  <si>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</si>
  <si>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</si>
  <si>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</si>
  <si>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</si>
  <si>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</si>
  <si>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</si>
  <si>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</si>
  <si>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</si>
  <si>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</si>
  <si>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</si>
  <si>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</si>
  <si>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</si>
  <si>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</si>
  <si>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</si>
  <si>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</si>
  <si>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</si>
  <si>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</si>
  <si>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</si>
  <si>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</si>
  <si>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</si>
  <si>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</si>
  <si>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</si>
  <si>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</si>
  <si>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</si>
  <si>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</si>
  <si>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</si>
  <si>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</si>
  <si>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</si>
  <si>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</si>
  <si>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</si>
  <si>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</si>
  <si>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</si>
  <si>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</si>
  <si>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</si>
  <si>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</si>
  <si>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</si>
  <si>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</si>
  <si>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</si>
  <si>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</si>
  <si>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</si>
  <si>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</si>
  <si>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</si>
  <si>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</si>
  <si>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</si>
  <si>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</si>
  <si>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</si>
  <si>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</si>
  <si>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</si>
  <si>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</si>
  <si>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</si>
  <si>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</si>
  <si>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</si>
  <si>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</si>
  <si>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</si>
  <si>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</si>
  <si>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</si>
  <si>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</si>
  <si>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</si>
  <si>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</si>
  <si>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</si>
  <si>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</si>
  <si>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</si>
  <si>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</si>
  <si>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</si>
  <si>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</si>
  <si>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</si>
  <si>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</si>
  <si>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</si>
  <si>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</si>
  <si>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</si>
  <si>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</si>
  <si>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</si>
  <si>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</si>
  <si>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</si>
  <si>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</si>
  <si>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</si>
  <si>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</si>
  <si>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</si>
  <si>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</si>
  <si>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</si>
  <si>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</si>
  <si>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</si>
  <si>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</si>
  <si>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</si>
  <si>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</si>
  <si>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</si>
  <si>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</si>
  <si>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</si>
  <si>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</si>
  <si>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</si>
  <si>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</si>
  <si>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</si>
  <si>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</si>
  <si>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</si>
  <si>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</si>
  <si>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</si>
  <si>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</si>
  <si>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</si>
  <si>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</si>
  <si>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</si>
  <si>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</si>
  <si>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</si>
  <si>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</si>
  <si>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</si>
  <si>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</si>
  <si>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</si>
  <si>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</si>
  <si>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</si>
  <si>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</si>
  <si>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</si>
  <si>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</si>
  <si>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</si>
  <si>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</si>
  <si>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</si>
  <si>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</si>
  <si>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</si>
  <si>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</si>
  <si>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</si>
  <si>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</si>
  <si>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</si>
  <si>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</si>
  <si>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</si>
  <si>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</si>
  <si>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</si>
  <si>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</si>
  <si>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</si>
  <si>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</si>
  <si>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</si>
  <si>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</si>
  <si>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</si>
  <si>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</si>
  <si>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</si>
  <si>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</si>
  <si>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</si>
  <si>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</si>
  <si>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</si>
  <si>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</si>
  <si>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</si>
  <si>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</si>
  <si>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</si>
  <si>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</si>
  <si>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</si>
  <si>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</si>
  <si>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</si>
  <si>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</si>
  <si>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</si>
  <si>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</si>
  <si>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</si>
  <si>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</si>
  <si>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</si>
  <si>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</si>
  <si>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</si>
  <si>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</si>
  <si>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</si>
  <si>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</si>
  <si>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</si>
  <si>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</si>
  <si>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</si>
  <si>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</si>
  <si>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</si>
  <si>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</si>
  <si>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</si>
  <si>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</si>
  <si>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</si>
  <si>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</si>
  <si>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</si>
  <si>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</si>
  <si>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</si>
  <si>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</si>
  <si>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</si>
  <si>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</si>
  <si>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</si>
  <si>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</si>
  <si>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</si>
  <si>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</si>
  <si>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</si>
  <si>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</si>
  <si>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</si>
  <si>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</si>
  <si>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</si>
  <si>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</si>
  <si>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</si>
  <si>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</si>
  <si>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</si>
  <si>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</si>
  <si>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</si>
  <si>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</si>
  <si>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</si>
  <si>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</si>
  <si>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</si>
  <si>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</si>
  <si>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</si>
  <si>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</si>
  <si>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</si>
  <si>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</si>
  <si>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</si>
  <si>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</si>
  <si>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</si>
  <si>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</si>
  <si>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</si>
  <si>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</si>
  <si>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</si>
  <si>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</si>
  <si>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</si>
  <si>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</si>
  <si>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</si>
  <si>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</si>
  <si>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</si>
  <si>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</si>
  <si>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</si>
  <si>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</si>
  <si>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</si>
  <si>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</si>
  <si>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</si>
  <si>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</si>
  <si>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</si>
  <si>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</si>
  <si>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</si>
  <si>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</si>
  <si>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</si>
  <si>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</si>
  <si>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</si>
  <si>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</si>
  <si>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</si>
  <si>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</si>
  <si>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</si>
  <si>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</si>
  <si>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</si>
  <si>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</si>
  <si>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</si>
  <si>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</si>
  <si>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</si>
  <si>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</si>
  <si>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</si>
  <si>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</si>
  <si>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</si>
  <si>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</si>
  <si>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</si>
  <si>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</si>
  <si>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</si>
  <si>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</si>
  <si>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</si>
  <si>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</si>
  <si>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</si>
  <si>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</si>
  <si>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</si>
  <si>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</si>
  <si>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</si>
  <si>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</si>
  <si>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</si>
  <si>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</si>
  <si>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</si>
  <si>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</si>
  <si>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</si>
  <si>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</si>
  <si>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</si>
  <si>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</si>
  <si>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</si>
  <si>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</si>
  <si>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</si>
  <si>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</si>
  <si>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</si>
  <si>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</si>
  <si>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</si>
  <si>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</si>
  <si>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</si>
  <si>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</si>
  <si>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</si>
  <si>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</si>
  <si>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</si>
  <si>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</si>
  <si>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</si>
  <si>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</si>
  <si>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</si>
  <si>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</si>
  <si>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</si>
  <si>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</si>
  <si>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</si>
  <si>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</si>
  <si>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</si>
  <si>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</si>
  <si>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</si>
  <si>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</si>
  <si>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</si>
  <si>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</si>
  <si>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</si>
  <si>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</si>
  <si>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</si>
  <si>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</si>
  <si>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</si>
  <si>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</si>
  <si>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</si>
  <si>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</si>
  <si>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</si>
  <si>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</si>
  <si>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</si>
  <si>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</si>
  <si>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</si>
  <si>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</si>
  <si>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</si>
  <si>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</si>
  <si>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</si>
  <si>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</si>
  <si>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</si>
  <si>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</si>
  <si>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</si>
  <si>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</si>
  <si>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</si>
  <si>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</si>
  <si>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</si>
  <si>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</si>
  <si>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</si>
  <si>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</si>
  <si>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</si>
  <si>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</si>
  <si>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</si>
  <si>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</si>
  <si>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</si>
  <si>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</si>
  <si>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</si>
  <si>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</si>
  <si>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</si>
  <si>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</si>
  <si>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</si>
  <si>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</si>
  <si>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</si>
  <si>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</si>
  <si>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</si>
  <si>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</si>
  <si>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</si>
  <si>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</si>
  <si>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</si>
  <si>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</si>
  <si>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</si>
  <si>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</si>
  <si>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</si>
  <si>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</si>
  <si>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</si>
  <si>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</si>
  <si>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</si>
  <si>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</si>
  <si>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</si>
  <si>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</si>
  <si>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</si>
  <si>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</si>
  <si>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</si>
  <si>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</si>
  <si>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</si>
  <si>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</si>
  <si>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</si>
  <si>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</si>
  <si>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</si>
  <si>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</si>
  <si>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</si>
  <si>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</si>
  <si>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</si>
  <si>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</si>
  <si>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</si>
  <si>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</si>
  <si>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</si>
  <si>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</si>
  <si>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</si>
  <si>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</si>
  <si>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</si>
  <si>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</si>
  <si>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</si>
  <si>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</si>
  <si>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</si>
  <si>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</si>
  <si>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</si>
  <si>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</si>
  <si>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</si>
  <si>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</si>
  <si>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</si>
  <si>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</si>
  <si>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</si>
  <si>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</si>
  <si>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</si>
  <si>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</si>
  <si>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</si>
  <si>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</si>
  <si>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</si>
  <si>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</si>
  <si>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</si>
  <si>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</si>
  <si>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</si>
  <si>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</si>
  <si>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</si>
  <si>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</si>
  <si>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</si>
  <si>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</si>
  <si>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</si>
  <si>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</si>
  <si>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</si>
  <si>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</si>
  <si>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</si>
  <si>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</si>
  <si>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</si>
  <si>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</si>
  <si>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</si>
  <si>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</si>
  <si>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</si>
  <si>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</si>
  <si>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</si>
  <si>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</si>
  <si>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</si>
  <si>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</si>
  <si>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</si>
  <si>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</si>
  <si>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</si>
  <si>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</si>
  <si>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</si>
  <si>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</si>
  <si>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</si>
  <si>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</si>
  <si>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</si>
  <si>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</si>
  <si>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</si>
  <si>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</si>
  <si>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</si>
  <si>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</si>
  <si>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</si>
  <si>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</si>
  <si>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</si>
  <si>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</si>
  <si>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</si>
  <si>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</si>
  <si>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</si>
  <si>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</si>
  <si>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</si>
  <si>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</si>
  <si>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</si>
  <si>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</si>
  <si>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</si>
  <si>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</si>
  <si>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</si>
  <si>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</si>
  <si>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</si>
  <si>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</si>
  <si>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</si>
  <si>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</si>
  <si>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</si>
  <si>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</si>
  <si>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</si>
  <si>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</si>
  <si>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</si>
  <si>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</si>
  <si>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</si>
  <si>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</si>
  <si>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</si>
  <si>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</si>
  <si>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</si>
  <si>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</si>
  <si>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</si>
  <si>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</si>
  <si>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</si>
  <si>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</si>
  <si>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</si>
  <si>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</si>
  <si>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</si>
  <si>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</si>
  <si>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</si>
  <si>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</si>
  <si>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</si>
  <si>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</si>
  <si>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</si>
  <si>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</si>
  <si>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</si>
  <si>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</si>
  <si>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</si>
  <si>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</si>
  <si>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</si>
  <si>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</si>
  <si>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</si>
  <si>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</si>
  <si>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</si>
  <si>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</si>
  <si>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</si>
  <si>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</si>
  <si>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</si>
  <si>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</si>
  <si>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</si>
  <si>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</si>
  <si>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</si>
  <si>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</si>
  <si>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</si>
  <si>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</si>
  <si>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</si>
  <si>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</si>
  <si>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</si>
  <si>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</si>
  <si>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</si>
  <si>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</si>
  <si>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</si>
  <si>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</si>
  <si>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</si>
  <si>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</si>
  <si>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</si>
  <si>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</si>
  <si>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</si>
  <si>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</si>
  <si>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</si>
  <si>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</si>
  <si>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</si>
  <si>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</si>
  <si>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</si>
  <si>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</si>
  <si>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</si>
  <si>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</si>
  <si>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</si>
  <si>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</si>
  <si>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</si>
  <si>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</si>
  <si>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</si>
  <si>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</si>
  <si>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</si>
  <si>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</si>
  <si>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</si>
  <si>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</si>
  <si>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</si>
  <si>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</si>
  <si>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</si>
  <si>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</si>
  <si>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</si>
  <si>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</si>
  <si>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</si>
  <si>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</si>
  <si>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</si>
  <si>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</si>
  <si>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</si>
  <si>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</si>
  <si>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</si>
  <si>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</si>
  <si>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</si>
  <si>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</si>
  <si>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</si>
  <si>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</si>
  <si>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</si>
  <si>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</si>
  <si>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</si>
  <si>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</si>
  <si>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</si>
  <si>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</si>
  <si>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</si>
  <si>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</si>
  <si>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</si>
  <si>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</si>
  <si>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</si>
  <si>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</si>
  <si>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</si>
  <si>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</si>
  <si>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</si>
  <si>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</si>
  <si>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</si>
  <si>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</si>
  <si>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</si>
  <si>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</si>
  <si>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</si>
  <si>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</si>
  <si>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</si>
  <si>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</si>
  <si>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</si>
  <si>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</si>
  <si>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</si>
  <si>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</si>
  <si>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</si>
  <si>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</si>
  <si>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</si>
  <si>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</si>
  <si>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</si>
  <si>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</si>
  <si>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</si>
  <si>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</si>
  <si>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</si>
  <si>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</si>
  <si>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</si>
  <si>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</si>
  <si>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</si>
  <si>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</si>
  <si>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</si>
  <si>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</si>
  <si>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</si>
  <si>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</si>
  <si>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</si>
  <si>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</si>
  <si>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</si>
  <si>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</si>
  <si>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</si>
  <si>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</si>
  <si>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</si>
  <si>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</si>
  <si>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</si>
  <si>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</si>
  <si>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</si>
  <si>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</si>
  <si>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</si>
  <si>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</si>
  <si>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</si>
  <si>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</si>
  <si>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</si>
  <si>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</si>
  <si>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</si>
  <si>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</si>
  <si>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</si>
  <si>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</si>
  <si>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</si>
  <si>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</si>
  <si>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</si>
  <si>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</si>
  <si>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</si>
  <si>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</si>
  <si>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</si>
  <si>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</si>
  <si>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</si>
  <si>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</si>
  <si>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</si>
  <si>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</si>
  <si>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</si>
  <si>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</si>
  <si>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</si>
  <si>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</si>
  <si>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</si>
  <si>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</si>
  <si>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</si>
  <si>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</si>
  <si>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</si>
  <si>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</si>
  <si>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</si>
  <si>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</si>
  <si>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</si>
  <si>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</si>
  <si>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</si>
  <si>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</si>
  <si>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</si>
  <si>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</si>
  <si>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</si>
  <si>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</si>
  <si>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</si>
  <si>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</si>
  <si>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</si>
  <si>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</si>
  <si>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</si>
  <si>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</si>
  <si>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</si>
  <si>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</si>
  <si>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</si>
  <si>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</si>
  <si>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</si>
  <si>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</si>
  <si>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</si>
  <si>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</si>
  <si>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</si>
  <si>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</si>
  <si>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</si>
  <si>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</si>
  <si>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</si>
  <si>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</si>
  <si>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</si>
  <si>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</si>
  <si>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</si>
  <si>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</si>
  <si>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</si>
  <si>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</si>
  <si>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</si>
  <si>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</si>
  <si>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</si>
  <si>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</si>
  <si>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</si>
  <si>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</si>
  <si>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</si>
  <si>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</si>
  <si>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</si>
  <si>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</si>
  <si>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</si>
  <si>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</si>
  <si>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</si>
  <si>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</si>
  <si>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</si>
  <si>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</si>
  <si>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</si>
  <si>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</si>
  <si>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</si>
  <si>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</si>
  <si>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</si>
  <si>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</si>
  <si>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</si>
  <si>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</si>
  <si>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</si>
  <si>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</si>
  <si>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</si>
  <si>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</si>
  <si>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</si>
  <si>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</si>
  <si>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</si>
  <si>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</si>
  <si>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</si>
  <si>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</si>
  <si>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</si>
  <si>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</si>
  <si>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</si>
  <si>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</si>
  <si>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</si>
  <si>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</si>
  <si>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</si>
  <si>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</si>
  <si>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</si>
  <si>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</si>
  <si>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</si>
  <si>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</si>
  <si>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</si>
  <si>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</si>
  <si>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</si>
  <si>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</si>
  <si>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</si>
  <si>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</si>
  <si>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</si>
  <si>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</si>
  <si>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</si>
  <si>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</si>
  <si>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</si>
  <si>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</si>
  <si>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</si>
  <si>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</si>
  <si>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</si>
  <si>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</si>
  <si>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</si>
  <si>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</si>
  <si>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</si>
  <si>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</si>
  <si>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</si>
  <si>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</si>
  <si>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</si>
  <si>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</si>
  <si>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</si>
  <si>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</si>
  <si>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</si>
  <si>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</si>
  <si>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</si>
  <si>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</si>
  <si>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</si>
  <si>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</si>
  <si>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</si>
  <si>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</si>
  <si>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</si>
  <si>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</si>
  <si>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</si>
  <si>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</si>
  <si>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</si>
  <si>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</si>
  <si>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</si>
  <si>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</si>
  <si>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</si>
  <si>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</si>
  <si>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</si>
  <si>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</si>
  <si>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</si>
  <si>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</si>
  <si>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</si>
  <si>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</si>
  <si>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</si>
  <si>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</si>
  <si>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</si>
  <si>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</si>
  <si>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</si>
  <si>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</si>
  <si>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</si>
  <si>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</si>
  <si>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</si>
  <si>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</si>
  <si>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</si>
  <si>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</si>
  <si>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</si>
  <si>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</si>
  <si>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</si>
  <si>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</si>
  <si>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</si>
  <si>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</si>
  <si>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</si>
  <si>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</si>
  <si>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</si>
  <si>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</si>
  <si>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</si>
  <si>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</si>
  <si>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</si>
  <si>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</si>
  <si>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</si>
  <si>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</si>
  <si>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</si>
  <si>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</si>
  <si>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</si>
  <si>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</si>
  <si>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</si>
  <si>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</si>
  <si>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</si>
  <si>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</si>
  <si>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</si>
  <si>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</si>
  <si>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</si>
  <si>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</si>
  <si>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</si>
  <si>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</si>
  <si>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</si>
  <si>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</si>
  <si>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</si>
  <si>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</si>
  <si>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</si>
  <si>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</si>
  <si>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</si>
  <si>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</si>
  <si>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</si>
  <si>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</si>
  <si>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</si>
  <si>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</si>
  <si>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</si>
  <si>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</si>
  <si>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</si>
  <si>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</si>
  <si>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</si>
  <si>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</si>
  <si>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</si>
  <si>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</si>
  <si>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</si>
  <si>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</si>
  <si>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</si>
  <si>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</si>
  <si>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</si>
  <si>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</si>
  <si>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</si>
  <si>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</si>
  <si>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</si>
  <si>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</si>
  <si>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</si>
  <si>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</si>
  <si>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</si>
  <si>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</si>
  <si>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</si>
  <si>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</si>
  <si>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</si>
  <si>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</si>
  <si>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</si>
  <si>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</si>
  <si>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</si>
  <si>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</si>
  <si>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</si>
  <si>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</si>
  <si>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</si>
  <si>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</si>
  <si>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</si>
  <si>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</si>
  <si>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</si>
  <si>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</si>
  <si>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</si>
  <si>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</si>
  <si>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</si>
  <si>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</si>
  <si>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</si>
  <si>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</si>
  <si>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</si>
  <si>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</si>
  <si>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</si>
  <si>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</si>
  <si>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</si>
  <si>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</si>
  <si>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</si>
  <si>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</si>
  <si>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</si>
  <si>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</si>
  <si>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</si>
  <si>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</si>
  <si>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</si>
  <si>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</si>
  <si>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</si>
  <si>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</si>
  <si>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</si>
  <si>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</si>
  <si>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</si>
  <si>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</si>
  <si>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</si>
  <si>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</si>
  <si>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</si>
  <si>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</si>
  <si>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</si>
  <si>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</si>
  <si>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</si>
  <si>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</si>
  <si>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</si>
  <si>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</si>
  <si>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</si>
  <si>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</si>
  <si>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</si>
  <si>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</si>
  <si>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</si>
  <si>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</si>
  <si>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</si>
  <si>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</si>
  <si>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</si>
  <si>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</si>
  <si>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</si>
  <si>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</si>
  <si>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</si>
  <si>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</si>
  <si>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</si>
  <si>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</si>
  <si>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</si>
  <si>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</si>
  <si>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</si>
  <si>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</si>
  <si>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</si>
  <si>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</si>
  <si>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</si>
  <si>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</si>
  <si>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</si>
  <si>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</si>
  <si>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</si>
  <si>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</si>
  <si>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</si>
  <si>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</si>
  <si>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</si>
  <si>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</si>
  <si>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</si>
  <si>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</si>
  <si>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</si>
  <si>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</si>
  <si>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</si>
  <si>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</si>
  <si>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</si>
  <si>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</si>
  <si>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</si>
  <si>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</si>
  <si>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</si>
  <si>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</si>
  <si>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</si>
  <si>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</si>
  <si>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</si>
  <si>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</si>
  <si>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</si>
  <si>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</si>
  <si>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</si>
  <si>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</si>
  <si>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</si>
  <si>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</si>
  <si>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</si>
  <si>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</si>
  <si>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</si>
  <si>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</si>
  <si>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</si>
  <si>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</si>
  <si>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</si>
  <si>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</si>
  <si>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</si>
  <si>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</si>
  <si>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</si>
  <si>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</si>
  <si>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</si>
  <si>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</si>
  <si>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</si>
  <si>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</si>
  <si>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</si>
  <si>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</si>
  <si>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</si>
  <si>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</si>
  <si>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</si>
  <si>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</si>
  <si>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</si>
  <si>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</si>
  <si>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</si>
  <si>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</si>
  <si>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</si>
  <si>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</si>
  <si>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</si>
  <si>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</si>
  <si>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</si>
  <si>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</si>
  <si>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</si>
  <si>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</si>
  <si>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</si>
  <si>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</si>
  <si>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</si>
  <si>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</si>
  <si>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</si>
  <si>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</si>
  <si>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</si>
  <si>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</si>
  <si>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</si>
  <si>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</si>
  <si>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</si>
  <si>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</si>
  <si>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</si>
  <si>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</si>
  <si>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</si>
  <si>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</si>
  <si>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</si>
  <si>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</si>
  <si>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</si>
  <si>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</si>
  <si>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</si>
  <si>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</si>
  <si>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</si>
  <si>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</si>
  <si>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</si>
  <si>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</si>
  <si>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</si>
  <si>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</si>
  <si>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</si>
  <si>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</si>
  <si>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</si>
  <si>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</si>
  <si>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</si>
  <si>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</si>
  <si>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</si>
  <si>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</si>
  <si>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</si>
  <si>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</si>
  <si>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</si>
  <si>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</si>
  <si>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</si>
  <si>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</si>
  <si>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</si>
  <si>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</si>
  <si>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</si>
  <si>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</si>
  <si>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</si>
  <si>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</si>
  <si>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</si>
  <si>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</si>
  <si>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</si>
  <si>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</si>
  <si>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</si>
  <si>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</si>
  <si>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</si>
  <si>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</si>
  <si>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</si>
  <si>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</si>
  <si>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</si>
  <si>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</si>
  <si>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</si>
  <si>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</si>
  <si>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</si>
  <si>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</si>
  <si>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</si>
  <si>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</si>
  <si>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</si>
  <si>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</si>
  <si>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</si>
  <si>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</si>
  <si>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</si>
  <si>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</si>
  <si>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</si>
  <si>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</si>
  <si>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</si>
  <si>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</si>
  <si>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</si>
  <si>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</si>
  <si>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</si>
  <si>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</si>
  <si>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</si>
  <si>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</si>
  <si>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</si>
  <si>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</si>
  <si>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</si>
  <si>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</si>
  <si>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</si>
  <si>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</si>
  <si>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</si>
  <si>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</si>
  <si>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</si>
  <si>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</si>
  <si>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</si>
  <si>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</si>
  <si>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</si>
  <si>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</si>
  <si>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</si>
  <si>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</si>
  <si>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</si>
  <si>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</si>
  <si>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</si>
  <si>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</si>
  <si>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</si>
  <si>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</si>
  <si>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</si>
  <si>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</si>
  <si>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</si>
  <si>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</si>
  <si>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</si>
  <si>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</si>
  <si>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</si>
  <si>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</si>
  <si>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</si>
  <si>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</si>
  <si>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</si>
  <si>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</si>
  <si>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</si>
  <si>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</si>
  <si>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</si>
  <si>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</si>
  <si>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</si>
  <si>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</si>
  <si>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</si>
  <si>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</si>
  <si>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</si>
  <si>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</si>
  <si>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</si>
  <si>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</si>
  <si>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</si>
  <si>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</si>
  <si>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</si>
  <si>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</si>
  <si>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</si>
  <si>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</si>
  <si>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</si>
  <si>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</si>
  <si>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</si>
  <si>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</si>
  <si>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</si>
  <si>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</si>
  <si>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</si>
  <si>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</si>
  <si>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</si>
  <si>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</si>
  <si>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</si>
  <si>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</si>
  <si>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</si>
  <si>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</si>
  <si>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</si>
  <si>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</si>
  <si>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</si>
  <si>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</si>
  <si>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</si>
  <si>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</si>
  <si>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</si>
  <si>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</si>
  <si>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</si>
  <si>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</si>
  <si>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</si>
  <si>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</si>
  <si>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</si>
  <si>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</si>
  <si>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</si>
  <si>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</si>
  <si>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</si>
  <si>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</si>
  <si>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</si>
  <si>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</si>
  <si>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</si>
  <si>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</si>
  <si>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</si>
  <si>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</si>
  <si>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</si>
  <si>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</si>
  <si>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</si>
  <si>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</si>
  <si>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</si>
  <si>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</si>
  <si>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</si>
  <si>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</si>
  <si>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</si>
  <si>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</si>
  <si>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</si>
  <si>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</si>
  <si>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</si>
  <si>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</si>
  <si>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</si>
  <si>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</si>
  <si>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</si>
  <si>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</si>
  <si>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</si>
  <si>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</si>
  <si>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</si>
  <si>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</si>
  <si>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</si>
  <si>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</si>
  <si>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</si>
  <si>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</si>
  <si>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</si>
  <si>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</si>
  <si>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</si>
  <si>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</si>
  <si>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</si>
  <si>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</si>
  <si>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</si>
  <si>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</si>
  <si>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</si>
  <si>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</si>
  <si>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</si>
  <si>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</si>
  <si>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</si>
  <si>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</si>
  <si>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</si>
  <si>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</si>
  <si>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</si>
  <si>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</si>
  <si>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</si>
  <si>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</si>
  <si>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</si>
  <si>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</si>
  <si>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</si>
  <si>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</si>
  <si>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</si>
  <si>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</si>
  <si>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</si>
  <si>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</si>
  <si>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</si>
  <si>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</si>
  <si>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</si>
  <si>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</si>
  <si>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</si>
  <si>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</si>
  <si>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</si>
  <si>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</si>
  <si>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</si>
  <si>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</si>
  <si>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</si>
  <si>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</si>
  <si>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</si>
  <si>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</si>
  <si>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</si>
  <si>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</si>
  <si>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</si>
  <si>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</si>
  <si>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</si>
  <si>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</si>
  <si>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</si>
  <si>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</si>
  <si>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</si>
  <si>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</si>
  <si>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</si>
  <si>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</si>
  <si>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</si>
  <si>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</si>
  <si>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</si>
  <si>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</si>
  <si>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</si>
  <si>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</si>
  <si>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</si>
  <si>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</si>
  <si>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</si>
  <si>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</si>
  <si>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</si>
  <si>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</si>
  <si>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</si>
  <si>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</si>
  <si>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</si>
  <si>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</si>
  <si>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</si>
  <si>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</si>
  <si>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</si>
  <si>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</si>
  <si>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</si>
  <si>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</si>
  <si>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</si>
  <si>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</si>
  <si>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</si>
  <si>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</si>
  <si>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</si>
  <si>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</si>
  <si>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</si>
  <si>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</si>
  <si>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</si>
  <si>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</si>
  <si>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</si>
  <si>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</si>
  <si>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</si>
  <si>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</si>
  <si>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</si>
  <si>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</si>
  <si>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</si>
  <si>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</si>
  <si>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</si>
  <si>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</si>
  <si>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</si>
  <si>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</si>
  <si>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</si>
  <si>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</si>
  <si>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</si>
  <si>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</si>
  <si>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</si>
  <si>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</si>
  <si>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</si>
  <si>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</si>
  <si>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</si>
  <si>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</si>
  <si>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</si>
  <si>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</si>
  <si>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</si>
  <si>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</si>
  <si>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</si>
  <si>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</si>
  <si>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</si>
  <si>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</si>
  <si>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</si>
  <si>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</si>
  <si>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</si>
  <si>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</si>
  <si>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</si>
  <si>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</si>
  <si>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</si>
  <si>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</si>
  <si>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</si>
  <si>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</si>
  <si>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</si>
  <si>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</si>
  <si>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</si>
  <si>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</si>
  <si>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</si>
  <si>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</si>
  <si>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</si>
  <si>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</si>
  <si>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</si>
  <si>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</si>
  <si>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</si>
  <si>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</si>
  <si>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</si>
  <si>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</si>
  <si>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</si>
  <si>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</si>
  <si>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</si>
  <si>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</si>
  <si>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</si>
  <si>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</si>
  <si>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</si>
  <si>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</si>
  <si>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</si>
  <si>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</si>
  <si>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</si>
  <si>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</si>
  <si>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</si>
  <si>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</si>
  <si>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</si>
  <si>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</si>
  <si>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</si>
  <si>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</si>
  <si>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</si>
  <si>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</si>
  <si>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</si>
  <si>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</si>
  <si>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</si>
  <si>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</si>
  <si>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</si>
  <si>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</si>
  <si>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</si>
  <si>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</si>
  <si>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</si>
  <si>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</si>
  <si>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</si>
  <si>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</si>
  <si>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</si>
  <si>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</si>
  <si>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</si>
  <si>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</si>
  <si>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</si>
  <si>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</si>
  <si>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</si>
  <si>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</si>
  <si>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</si>
  <si>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</si>
  <si>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</si>
  <si>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</si>
  <si>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</si>
  <si>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</si>
  <si>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</si>
  <si>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</si>
  <si>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</si>
  <si>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</si>
  <si>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</si>
  <si>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</si>
  <si>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</si>
  <si>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</si>
  <si>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</si>
  <si>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</si>
  <si>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</si>
  <si>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</si>
  <si>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</si>
  <si>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</si>
  <si>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</si>
  <si>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</si>
  <si>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</si>
  <si>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</si>
  <si>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</si>
  <si>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</si>
  <si>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</si>
  <si>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</si>
  <si>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</si>
  <si>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</si>
  <si>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</si>
  <si>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</si>
  <si>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</si>
  <si>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</si>
  <si>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</si>
  <si>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</si>
  <si>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</si>
  <si>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</si>
  <si>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</si>
  <si>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</si>
  <si>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</si>
  <si>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</si>
  <si>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</si>
  <si>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</si>
  <si>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</si>
  <si>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</si>
  <si>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</si>
  <si>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</si>
  <si>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</si>
  <si>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</si>
  <si>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</si>
  <si>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</si>
  <si>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</si>
  <si>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</si>
  <si>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</si>
  <si>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</si>
  <si>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</si>
  <si>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</si>
  <si>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</si>
  <si>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</si>
  <si>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</si>
  <si>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</si>
  <si>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</si>
  <si>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</si>
  <si>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</si>
  <si>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</si>
  <si>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</si>
  <si>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</si>
  <si>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</si>
  <si>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</si>
  <si>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</si>
  <si>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</si>
  <si>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</si>
  <si>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</si>
  <si>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</si>
  <si>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</si>
  <si>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</si>
  <si>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</si>
  <si>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</si>
  <si>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</si>
  <si>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</si>
  <si>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</si>
  <si>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</si>
  <si>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</si>
  <si>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</si>
  <si>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</si>
  <si>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</si>
  <si>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</si>
  <si>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</si>
  <si>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</si>
  <si>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</si>
  <si>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</si>
  <si>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</si>
  <si>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</si>
  <si>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</si>
  <si>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</si>
  <si>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</si>
  <si>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</si>
  <si>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</si>
  <si>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</si>
  <si>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</si>
  <si>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</si>
  <si>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</si>
  <si>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</si>
  <si>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</si>
  <si>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</si>
  <si>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</si>
  <si>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</si>
  <si>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</si>
  <si>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</si>
  <si>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</si>
  <si>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</si>
  <si>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</si>
  <si>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</si>
  <si>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</si>
  <si>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</si>
  <si>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</si>
  <si>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</si>
  <si>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</si>
  <si>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</si>
  <si>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</si>
  <si>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</si>
  <si>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</si>
  <si>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</si>
  <si>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</si>
  <si>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</si>
  <si>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</si>
  <si>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</si>
  <si>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</si>
  <si>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</si>
  <si>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</si>
  <si>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</si>
  <si>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</si>
  <si>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</si>
  <si>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</si>
  <si>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</si>
  <si>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</si>
  <si>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</si>
  <si>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</si>
  <si>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</si>
  <si>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</si>
  <si>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</si>
  <si>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</si>
  <si>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</si>
  <si>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</si>
  <si>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</si>
  <si>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</si>
  <si>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</si>
  <si>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</si>
  <si>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</si>
  <si>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</si>
  <si>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</si>
  <si>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</si>
  <si>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</si>
  <si>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</si>
  <si>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</si>
  <si>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</si>
  <si>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</si>
  <si>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</si>
  <si>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</si>
  <si>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</si>
  <si>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</si>
  <si>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</si>
  <si>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</si>
  <si>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</si>
  <si>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</si>
  <si>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</si>
  <si>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</si>
  <si>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</si>
  <si>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</si>
  <si>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</si>
  <si>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</si>
  <si>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</si>
  <si>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</si>
  <si>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</si>
  <si>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</si>
  <si>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</si>
  <si>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</si>
  <si>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</si>
  <si>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</si>
  <si>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</si>
  <si>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</si>
  <si>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</si>
  <si>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</si>
  <si>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</si>
  <si>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</si>
  <si>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</si>
  <si>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</si>
  <si>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</si>
  <si>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</si>
  <si>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</si>
  <si>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</si>
  <si>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</si>
  <si>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</si>
  <si>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</si>
  <si>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</si>
  <si>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</si>
  <si>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</si>
  <si>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</si>
  <si>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</si>
  <si>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</si>
  <si>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</si>
  <si>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</si>
  <si>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</si>
  <si>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</si>
  <si>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</si>
  <si>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</si>
  <si>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</si>
  <si>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</si>
  <si>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</si>
  <si>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</si>
  <si>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</si>
  <si>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</si>
  <si>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</si>
  <si>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</si>
  <si>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</si>
  <si>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</si>
  <si>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</si>
  <si>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</si>
  <si>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</si>
  <si>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</si>
  <si>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</si>
  <si>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</si>
  <si>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</si>
  <si>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</si>
  <si>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</si>
  <si>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</si>
  <si>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</si>
  <si>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</si>
  <si>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</si>
  <si>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</si>
  <si>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</si>
  <si>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</si>
  <si>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</si>
  <si>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</si>
  <si>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</si>
  <si>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</si>
  <si>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</si>
  <si>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</si>
  <si>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</si>
  <si>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</si>
  <si>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</si>
  <si>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</si>
  <si>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</si>
  <si>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</si>
  <si>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</si>
  <si>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</si>
  <si>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</si>
  <si>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</si>
  <si>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</si>
  <si>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</si>
  <si>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</si>
  <si>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</si>
  <si>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</si>
  <si>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</si>
  <si>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</si>
  <si>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</si>
  <si>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</si>
  <si>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</si>
  <si>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</si>
  <si>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</si>
  <si>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</si>
  <si>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</si>
  <si>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</si>
  <si>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</si>
  <si>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</si>
  <si>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</si>
  <si>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</si>
  <si>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</si>
  <si>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</si>
  <si>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</si>
  <si>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</si>
  <si>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</si>
  <si>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</si>
  <si>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</si>
  <si>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</si>
  <si>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</si>
  <si>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</si>
  <si>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</si>
  <si>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</si>
  <si>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</si>
  <si>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</si>
  <si>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</si>
  <si>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</si>
  <si>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</si>
  <si>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</si>
  <si>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</si>
  <si>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</si>
  <si>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</si>
  <si>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</si>
  <si>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</si>
  <si>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</si>
  <si>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</si>
  <si>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</si>
  <si>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</si>
  <si>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</si>
  <si>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</si>
  <si>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</si>
  <si>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</si>
  <si>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</si>
  <si>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</si>
  <si>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</si>
  <si>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</si>
  <si>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</si>
  <si>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</si>
  <si>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</si>
  <si>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</si>
  <si>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</si>
  <si>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</si>
  <si>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</si>
  <si>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</si>
  <si>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</si>
  <si>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</si>
  <si>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</si>
  <si>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</si>
  <si>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</si>
  <si>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</si>
  <si>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</si>
  <si>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</si>
  <si>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</si>
  <si>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</si>
  <si>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</si>
  <si>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</si>
  <si>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</si>
  <si>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</si>
  <si>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</si>
  <si>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</si>
  <si>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</si>
  <si>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</si>
  <si>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</si>
  <si>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</si>
  <si>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</si>
  <si>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</si>
  <si>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</si>
  <si>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</si>
  <si>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</si>
  <si>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</si>
  <si>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</si>
  <si>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</si>
  <si>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</si>
  <si>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</si>
  <si>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</si>
  <si>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</si>
  <si>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</si>
  <si>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</si>
  <si>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</si>
  <si>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</si>
  <si>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</si>
  <si>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</si>
  <si>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</si>
  <si>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</si>
  <si>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</si>
  <si>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</si>
  <si>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</si>
  <si>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</si>
  <si>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</si>
  <si>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</si>
  <si>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</si>
  <si>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</si>
  <si>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</si>
  <si>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</si>
  <si>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</si>
  <si>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</si>
  <si>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</si>
  <si>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</si>
  <si>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</si>
  <si>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</si>
  <si>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</si>
  <si>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</si>
  <si>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</si>
  <si>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</si>
  <si>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</si>
  <si>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</si>
  <si>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</si>
  <si>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</si>
  <si>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</si>
  <si>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</si>
  <si>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</si>
  <si>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</si>
  <si>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</si>
  <si>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</si>
  <si>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</si>
  <si>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</si>
  <si>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</si>
  <si>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</si>
  <si>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</si>
  <si>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</si>
  <si>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</si>
  <si>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</si>
  <si>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</si>
  <si>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</si>
  <si>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</si>
  <si>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</si>
  <si>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</si>
  <si>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</si>
  <si>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</si>
  <si>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</si>
  <si>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</si>
  <si>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</si>
  <si>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</si>
  <si>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</si>
  <si>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</si>
  <si>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</si>
  <si>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</si>
  <si>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</si>
  <si>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</si>
  <si>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</si>
  <si>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</si>
  <si>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</si>
  <si>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</si>
  <si>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</si>
  <si>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</si>
  <si>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</si>
  <si>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</si>
  <si>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</si>
  <si>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</si>
  <si>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</si>
  <si>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</si>
  <si>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</si>
  <si>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</si>
  <si>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</si>
  <si>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</si>
  <si>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</si>
  <si>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</si>
  <si>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</si>
  <si>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</si>
  <si>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</si>
  <si>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</si>
  <si>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</si>
  <si>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</si>
  <si>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</si>
  <si>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</si>
  <si>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</si>
  <si>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</si>
  <si>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</si>
  <si>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</si>
  <si>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</si>
  <si>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</si>
  <si>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</si>
  <si>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</si>
  <si>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</si>
  <si>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</si>
  <si>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</si>
  <si>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</si>
  <si>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</si>
  <si>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</si>
  <si>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</si>
  <si>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</si>
  <si>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</si>
  <si>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</si>
  <si>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</si>
  <si>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</si>
  <si>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</si>
  <si>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</si>
  <si>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</si>
  <si>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</si>
  <si>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</si>
  <si>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</si>
  <si>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</si>
  <si>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</si>
  <si>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</si>
  <si>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</si>
  <si>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</si>
  <si>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</si>
  <si>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</si>
  <si>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</si>
  <si>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</si>
  <si>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</si>
  <si>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</si>
  <si>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</si>
  <si>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</si>
  <si>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</si>
  <si>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</si>
  <si>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</si>
  <si>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</si>
  <si>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</si>
  <si>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</si>
  <si>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</si>
  <si>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</si>
  <si>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</si>
  <si>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</si>
  <si>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</si>
  <si>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</si>
  <si>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</si>
  <si>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</si>
  <si>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</si>
  <si>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</si>
  <si>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</si>
  <si>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</si>
  <si>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</si>
  <si>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</si>
  <si>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</si>
  <si>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</si>
  <si>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</si>
  <si>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</si>
  <si>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</si>
  <si>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</si>
  <si>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</si>
  <si>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</si>
  <si>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</si>
  <si>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</si>
  <si>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</si>
  <si>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</si>
  <si>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</si>
  <si>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</si>
  <si>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</si>
  <si>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</si>
  <si>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</si>
  <si>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</si>
  <si>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</si>
  <si>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</si>
  <si>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</si>
  <si>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</si>
  <si>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</si>
  <si>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</si>
  <si>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</si>
  <si>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</si>
  <si>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</si>
  <si>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</si>
  <si>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</si>
  <si>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</si>
  <si>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</si>
  <si>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</si>
  <si>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</si>
  <si>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</si>
  <si>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</si>
  <si>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</si>
  <si>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</si>
  <si>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</si>
  <si>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</si>
  <si>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</si>
  <si>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</si>
  <si>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</si>
  <si>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</si>
  <si>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</si>
  <si>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</si>
  <si>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</si>
  <si>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</si>
  <si>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</si>
  <si>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</si>
  <si>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</si>
  <si>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</si>
  <si>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</si>
  <si>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</si>
  <si>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</si>
  <si>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</si>
  <si>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</si>
  <si>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</si>
  <si>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</si>
  <si>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</si>
  <si>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</si>
  <si>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</si>
  <si>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</si>
  <si>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</si>
  <si>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</si>
  <si>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</si>
  <si>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</si>
  <si>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</si>
  <si>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</si>
  <si>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</si>
  <si>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</si>
  <si>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</si>
  <si>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</si>
  <si>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</si>
  <si>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</si>
  <si>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</si>
  <si>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</si>
  <si>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</si>
  <si>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</si>
  <si>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</si>
  <si>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</si>
  <si>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</si>
  <si>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</si>
  <si>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</si>
  <si>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</si>
  <si>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</si>
  <si>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</si>
  <si>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</si>
  <si>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</si>
  <si>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</si>
  <si>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</si>
  <si>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</si>
  <si>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</si>
  <si>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</si>
  <si>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</si>
  <si>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</si>
  <si>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</si>
  <si>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</si>
  <si>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</si>
  <si>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</si>
  <si>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</si>
  <si>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</si>
  <si>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</si>
  <si>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</si>
  <si>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</si>
  <si>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</si>
  <si>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</si>
  <si>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</si>
  <si>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</si>
  <si>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</si>
  <si>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</si>
  <si>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</si>
  <si>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</si>
  <si>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</si>
  <si>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</si>
  <si>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</si>
  <si>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</si>
  <si>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</si>
  <si>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</si>
  <si>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</si>
  <si>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</si>
  <si>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</si>
  <si>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</si>
  <si>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</si>
  <si>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</si>
  <si>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</si>
  <si>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</si>
  <si>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</si>
  <si>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</si>
  <si>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</si>
  <si>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</si>
  <si>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</si>
  <si>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</si>
  <si>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</si>
  <si>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</si>
  <si>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</si>
  <si>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</si>
  <si>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</si>
  <si>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</si>
  <si>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</si>
  <si>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</si>
  <si>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</si>
  <si>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</si>
  <si>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</si>
  <si>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</si>
  <si>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</si>
  <si>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</si>
  <si>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</si>
  <si>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</si>
  <si>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</si>
  <si>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</si>
  <si>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</si>
  <si>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</si>
  <si>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</si>
  <si>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</si>
  <si>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</si>
  <si>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</si>
  <si>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</si>
  <si>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</si>
  <si>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</si>
  <si>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</si>
  <si>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</si>
  <si>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</si>
  <si>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</si>
  <si>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</si>
  <si>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</si>
  <si>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</si>
  <si>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</si>
  <si>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</si>
  <si>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</si>
  <si>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</si>
  <si>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</si>
  <si>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</si>
  <si>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</si>
  <si>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</si>
  <si>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</si>
  <si>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</si>
  <si>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</si>
  <si>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</si>
  <si>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</si>
  <si>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</si>
  <si>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</si>
  <si>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</si>
  <si>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</si>
  <si>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</si>
  <si>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</si>
  <si>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</si>
  <si>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</si>
  <si>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</si>
  <si>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</si>
  <si>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</si>
  <si>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</si>
  <si>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</si>
  <si>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</si>
  <si>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</si>
  <si>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</si>
  <si>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</si>
  <si>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</si>
  <si>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</si>
  <si>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</si>
  <si>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</si>
  <si>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</si>
  <si>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</si>
  <si>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</si>
  <si>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</si>
  <si>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</si>
  <si>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</si>
  <si>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</si>
  <si>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</si>
  <si>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</si>
  <si>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</si>
  <si>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</si>
  <si>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</si>
  <si>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</si>
  <si>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</si>
  <si>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</si>
  <si>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</si>
  <si>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</si>
  <si>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</si>
  <si>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</si>
  <si>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</si>
  <si>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</si>
  <si>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</si>
  <si>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</si>
  <si>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</si>
  <si>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</si>
  <si>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</si>
  <si>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</si>
  <si>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</si>
  <si>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</si>
  <si>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</si>
  <si>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</si>
  <si>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</si>
  <si>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</si>
  <si>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</si>
  <si>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</si>
  <si>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</si>
  <si>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</si>
  <si>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</si>
  <si>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</si>
  <si>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</si>
  <si>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</si>
  <si>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</si>
  <si>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</si>
  <si>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</si>
  <si>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</si>
  <si>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</si>
  <si>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</si>
  <si>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</si>
  <si>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</si>
  <si>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</si>
  <si>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</si>
  <si>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</si>
  <si>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</si>
  <si>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</si>
  <si>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</si>
  <si>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</si>
  <si>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</si>
  <si>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</si>
  <si>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</si>
  <si>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</si>
  <si>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</si>
  <si>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</si>
  <si>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</si>
  <si>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</si>
  <si>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</si>
  <si>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</si>
  <si>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</si>
  <si>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</si>
  <si>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</si>
  <si>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</si>
  <si>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</si>
  <si>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</si>
  <si>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</si>
  <si>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</si>
  <si>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</si>
  <si>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</si>
  <si>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</si>
  <si>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</si>
  <si>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</si>
  <si>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</si>
  <si>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</si>
  <si>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</si>
  <si>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</si>
  <si>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</si>
  <si>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</si>
  <si>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</si>
  <si>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</si>
  <si>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</si>
  <si>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</si>
  <si>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</si>
  <si>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</si>
  <si>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</si>
  <si>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</si>
  <si>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</si>
  <si>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</si>
  <si>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</si>
  <si>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</si>
  <si>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</si>
  <si>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</si>
  <si>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</si>
  <si>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</si>
  <si>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</si>
  <si>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</si>
  <si>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</si>
  <si>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</si>
  <si>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</si>
  <si>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</si>
  <si>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</si>
  <si>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</si>
  <si>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</si>
  <si>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</si>
  <si>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</si>
  <si>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</si>
  <si>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</si>
  <si>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</si>
  <si>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</si>
  <si>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</si>
  <si>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</si>
  <si>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</si>
  <si>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</si>
  <si>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</si>
  <si>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</si>
  <si>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</si>
  <si>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</si>
  <si>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</si>
  <si>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</si>
  <si>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</si>
  <si>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</si>
  <si>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</si>
  <si>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</si>
  <si>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</si>
  <si>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</si>
  <si>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</si>
  <si>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</si>
  <si>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</si>
  <si>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</si>
  <si>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</si>
  <si>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</si>
  <si>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</si>
  <si>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</si>
  <si>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</si>
  <si>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</si>
  <si>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</si>
  <si>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</si>
  <si>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</si>
  <si>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</si>
  <si>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</si>
  <si>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</si>
  <si>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</si>
  <si>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</si>
  <si>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</si>
  <si>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</si>
  <si>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</si>
  <si>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</si>
  <si>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</si>
  <si>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</si>
  <si>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</si>
  <si>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</si>
  <si>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</si>
  <si>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</si>
  <si>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</si>
  <si>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</si>
  <si>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</si>
  <si>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</si>
  <si>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</si>
  <si>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</si>
  <si>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</si>
  <si>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</si>
  <si>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</si>
  <si>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</si>
  <si>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</si>
  <si>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</si>
  <si>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</si>
  <si>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</si>
  <si>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</si>
  <si>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</si>
  <si>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</si>
  <si>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</si>
  <si>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</si>
  <si>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</si>
  <si>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</si>
  <si>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</si>
  <si>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</si>
  <si>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</si>
  <si>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</si>
  <si>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</si>
  <si>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</si>
  <si>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</si>
  <si>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</si>
  <si>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</si>
  <si>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</si>
  <si>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</si>
  <si>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</si>
  <si>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</si>
  <si>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</si>
  <si>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</si>
  <si>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</si>
  <si>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</si>
  <si>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</si>
  <si>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</si>
  <si>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</si>
  <si>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</si>
  <si>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</si>
  <si>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</si>
  <si>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</si>
  <si>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</si>
  <si>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</si>
  <si>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</si>
  <si>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</si>
  <si>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</si>
  <si>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</si>
  <si>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</si>
  <si>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</si>
  <si>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</si>
  <si>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</si>
  <si>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</si>
  <si>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</si>
  <si>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</si>
  <si>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</si>
  <si>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</si>
  <si>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</si>
  <si>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</si>
  <si>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</si>
  <si>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</si>
  <si>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</si>
  <si>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</si>
  <si>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</si>
  <si>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</si>
  <si>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</si>
  <si>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</si>
  <si>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</si>
  <si>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</si>
  <si>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</si>
  <si>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</si>
  <si>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</si>
  <si>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</si>
  <si>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</si>
  <si>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</si>
  <si>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</si>
  <si>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</si>
  <si>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</si>
  <si>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</si>
  <si>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</si>
  <si>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</si>
  <si>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</si>
  <si>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</si>
  <si>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</si>
  <si>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</si>
  <si>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</si>
  <si>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</si>
  <si>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</si>
  <si>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</si>
  <si>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</si>
  <si>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</si>
  <si>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</si>
  <si>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</si>
  <si>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</si>
  <si>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</si>
  <si>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</si>
  <si>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</si>
  <si>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</si>
  <si>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</si>
  <si>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</si>
  <si>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</si>
  <si>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</si>
  <si>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</si>
  <si>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</si>
  <si>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</si>
  <si>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</si>
  <si>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</si>
  <si>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</si>
  <si>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</si>
  <si>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</si>
  <si>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</si>
  <si>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</si>
  <si>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</si>
  <si>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</si>
  <si>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</si>
  <si>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</si>
  <si>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</si>
  <si>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</si>
  <si>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</si>
  <si>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</si>
  <si>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</si>
  <si>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</si>
  <si>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</si>
  <si>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</si>
  <si>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</si>
  <si>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</si>
  <si>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</si>
  <si>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</si>
  <si>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</si>
  <si>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</si>
  <si>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</si>
  <si>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</si>
  <si>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</si>
  <si>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</si>
  <si>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</si>
  <si>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</si>
  <si>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</si>
  <si>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</si>
  <si>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</si>
  <si>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</si>
  <si>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</si>
  <si>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</si>
  <si>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</si>
  <si>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</si>
  <si>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</si>
  <si>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</si>
  <si>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</si>
  <si>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</si>
  <si>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</si>
  <si>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</si>
  <si>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</si>
  <si>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</si>
  <si>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</si>
  <si>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</si>
  <si>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</si>
  <si>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</si>
  <si>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</si>
  <si>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</si>
  <si>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</si>
  <si>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</si>
  <si>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</si>
  <si>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</si>
  <si>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</si>
  <si>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</si>
  <si>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</si>
  <si>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</si>
  <si>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</si>
  <si>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</si>
  <si>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</si>
  <si>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</si>
  <si>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</si>
  <si>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</si>
  <si>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</si>
  <si>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</si>
  <si>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</si>
  <si>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</si>
  <si>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</si>
  <si>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</si>
  <si>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</si>
  <si>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</si>
  <si>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</si>
  <si>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</si>
  <si>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</si>
  <si>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</si>
  <si>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</si>
  <si>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</si>
  <si>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</si>
  <si>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</si>
  <si>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</si>
  <si>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</si>
  <si>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</si>
  <si>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</si>
  <si>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</si>
  <si>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</si>
  <si>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</si>
  <si>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</si>
  <si>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</si>
  <si>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</si>
  <si>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</si>
  <si>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</si>
  <si>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</si>
  <si>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</si>
  <si>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</si>
  <si>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</si>
  <si>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</si>
  <si>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</si>
  <si>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</si>
  <si>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</si>
  <si>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</si>
  <si>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</si>
  <si>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</si>
  <si>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</si>
  <si>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</si>
  <si>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</si>
  <si>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</si>
  <si>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</si>
  <si>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</si>
  <si>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</si>
  <si>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</si>
  <si>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</si>
  <si>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</si>
  <si>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</si>
  <si>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</si>
  <si>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</si>
  <si>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</si>
  <si>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</si>
  <si>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</si>
  <si>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</si>
  <si>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</si>
  <si>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</si>
  <si>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</si>
  <si>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</si>
  <si>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</si>
  <si>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</si>
  <si>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</si>
  <si>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</si>
  <si>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</si>
  <si>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</si>
  <si>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</si>
  <si>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</si>
  <si>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</si>
  <si>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</si>
  <si>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</si>
  <si>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</si>
  <si>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</si>
  <si>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</si>
  <si>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</si>
  <si>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</si>
  <si>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</si>
  <si>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</si>
  <si>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</si>
  <si>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</si>
  <si>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</si>
  <si>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</si>
  <si>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</si>
  <si>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</si>
  <si>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</si>
  <si>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</si>
  <si>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</si>
  <si>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</si>
  <si>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</si>
  <si>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</si>
  <si>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</si>
  <si>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</si>
  <si>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</si>
  <si>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</si>
  <si>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</si>
  <si>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</si>
  <si>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</si>
  <si>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</si>
  <si>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</si>
  <si>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</si>
  <si>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</si>
  <si>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</si>
  <si>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</si>
  <si>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</si>
  <si>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</si>
  <si>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</si>
  <si>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</si>
  <si>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</si>
  <si>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</si>
  <si>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</si>
  <si>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</si>
  <si>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</si>
  <si>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</si>
  <si>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</si>
  <si>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</si>
  <si>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</si>
  <si>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</si>
  <si>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</si>
  <si>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</si>
  <si>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</si>
  <si>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</si>
  <si>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</si>
  <si>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</si>
  <si>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</si>
  <si>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</si>
  <si>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</si>
  <si>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</si>
  <si>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</si>
  <si>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</si>
  <si>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</si>
  <si>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</si>
  <si>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</si>
  <si>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</si>
  <si>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</si>
  <si>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</si>
  <si>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</si>
  <si>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</si>
  <si>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</si>
  <si>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</si>
  <si>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</si>
  <si>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</si>
  <si>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</si>
  <si>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</si>
  <si>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</si>
  <si>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</si>
  <si>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</si>
  <si>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</si>
  <si>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</si>
  <si>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</si>
  <si>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</si>
  <si>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</si>
  <si>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</si>
  <si>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</si>
  <si>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</si>
  <si>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</si>
  <si>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</si>
  <si>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</si>
  <si>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</si>
  <si>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</si>
  <si>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</si>
  <si>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</si>
  <si>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</si>
  <si>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</si>
  <si>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</si>
  <si>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</si>
  <si>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</si>
  <si>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</si>
  <si>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</si>
  <si>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</si>
  <si>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</si>
  <si>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</si>
  <si>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</si>
  <si>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</si>
  <si>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</si>
  <si>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</si>
  <si>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</si>
  <si>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</si>
  <si>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</si>
  <si>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</si>
  <si>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</si>
  <si>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</si>
  <si>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</si>
  <si>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</si>
  <si>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</si>
  <si>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</si>
  <si>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</si>
  <si>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</si>
  <si>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</si>
  <si>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</si>
  <si>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</si>
  <si>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</si>
  <si>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</si>
  <si>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</si>
  <si>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</si>
  <si>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</si>
  <si>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</si>
  <si>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</si>
  <si>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</si>
  <si>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</si>
  <si>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</si>
  <si>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</si>
  <si>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</si>
  <si>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</si>
  <si>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</si>
  <si>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</si>
  <si>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</si>
  <si>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</si>
  <si>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</si>
  <si>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</si>
  <si>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</si>
  <si>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</si>
  <si>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</si>
  <si>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</si>
  <si>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</si>
  <si>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</si>
  <si>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</si>
  <si>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</si>
  <si>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</si>
  <si>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</si>
  <si>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</si>
  <si>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</si>
  <si>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</si>
  <si>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</si>
  <si>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</si>
  <si>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</si>
  <si>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</si>
  <si>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</si>
  <si>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</si>
  <si>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</si>
  <si>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</si>
  <si>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</si>
  <si>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</si>
  <si>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</si>
  <si>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</si>
  <si>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</si>
  <si>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</si>
  <si>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</si>
  <si>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</si>
  <si>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</si>
  <si>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</si>
  <si>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</si>
  <si>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</si>
  <si>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</si>
  <si>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</si>
  <si>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</si>
  <si>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</si>
  <si>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</si>
  <si>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</si>
  <si>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</si>
  <si>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</si>
  <si>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</si>
  <si>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</si>
  <si>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</si>
  <si>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</si>
  <si>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</si>
  <si>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</si>
  <si>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</si>
  <si>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</si>
  <si>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</si>
  <si>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</si>
  <si>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</si>
  <si>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</si>
  <si>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</si>
  <si>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</si>
  <si>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</si>
  <si>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</si>
  <si>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</si>
  <si>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</si>
  <si>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</si>
  <si>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</si>
  <si>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</si>
  <si>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</si>
  <si>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</si>
  <si>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</si>
  <si>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</si>
  <si>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</si>
  <si>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</si>
  <si>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</si>
  <si>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</si>
  <si>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</si>
  <si>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</si>
  <si>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</si>
  <si>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</si>
  <si>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</si>
  <si>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</si>
  <si>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</si>
  <si>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</si>
  <si>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</si>
  <si>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</si>
  <si>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</si>
  <si>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</si>
  <si>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</si>
  <si>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</si>
  <si>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</si>
  <si>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</si>
  <si>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</si>
  <si>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</si>
  <si>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</si>
  <si>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</si>
  <si>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</si>
  <si>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</si>
  <si>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</si>
  <si>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</si>
  <si>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</si>
  <si>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</si>
  <si>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</si>
  <si>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</si>
  <si>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</si>
  <si>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</si>
  <si>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</si>
  <si>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</si>
  <si>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</si>
  <si>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</si>
  <si>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</si>
  <si>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</si>
  <si>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</si>
  <si>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</si>
  <si>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</si>
  <si>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</si>
  <si>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</si>
  <si>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</si>
  <si>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</si>
  <si>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</si>
  <si>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</si>
  <si>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</si>
  <si>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</si>
  <si>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</si>
  <si>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</si>
  <si>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</si>
  <si>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</si>
  <si>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</si>
  <si>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</si>
  <si>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</si>
  <si>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</si>
  <si>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</si>
  <si>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</si>
  <si>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</si>
  <si>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</si>
  <si>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</si>
  <si>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</si>
  <si>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</si>
  <si>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</si>
  <si>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</si>
  <si>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</si>
  <si>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</si>
  <si>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</si>
  <si>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</si>
  <si>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</si>
  <si>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</si>
  <si>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</si>
  <si>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</si>
  <si>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</si>
  <si>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</si>
  <si>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</si>
  <si>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</si>
  <si>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</si>
  <si>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</si>
  <si>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</si>
  <si>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</si>
  <si>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</si>
  <si>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</si>
  <si>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</si>
  <si>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</si>
  <si>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</si>
  <si>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</si>
  <si>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</si>
  <si>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</si>
  <si>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</si>
  <si>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</si>
  <si>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</si>
  <si>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</si>
  <si>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</si>
  <si>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</si>
  <si>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</si>
  <si>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</si>
  <si>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</si>
  <si>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</si>
  <si>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</si>
  <si>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</si>
  <si>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</si>
  <si>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</si>
  <si>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</si>
  <si>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</si>
  <si>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</si>
  <si>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</si>
  <si>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</si>
  <si>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</si>
  <si>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</si>
  <si>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</si>
  <si>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</si>
  <si>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</si>
  <si>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</si>
  <si>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</si>
  <si>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</si>
  <si>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</si>
  <si>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</si>
  <si>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</si>
  <si>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</si>
  <si>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</si>
  <si>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</si>
  <si>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</si>
  <si>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</si>
  <si>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</si>
  <si>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</si>
  <si>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</si>
  <si>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</si>
  <si>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</si>
  <si>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</si>
  <si>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</si>
  <si>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</si>
  <si>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</si>
  <si>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</si>
  <si>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</si>
  <si>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</si>
  <si>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</si>
  <si>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</si>
  <si>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</si>
  <si>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</si>
  <si>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</si>
  <si>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</si>
  <si>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</si>
  <si>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</si>
  <si>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</si>
  <si>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</si>
  <si>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</si>
  <si>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</si>
  <si>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</si>
  <si>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</si>
  <si>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</si>
  <si>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</si>
  <si>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</si>
  <si>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</si>
  <si>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</si>
  <si>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</si>
  <si>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</si>
  <si>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</si>
  <si>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</si>
  <si>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</si>
  <si>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</si>
  <si>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</si>
  <si>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</si>
  <si>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</si>
  <si>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</si>
  <si>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</si>
  <si>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</si>
  <si>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</si>
  <si>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</si>
  <si>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</si>
  <si>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</si>
  <si>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</si>
  <si>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</si>
  <si>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</si>
  <si>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</si>
  <si>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</si>
  <si>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</si>
  <si>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</si>
  <si>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</si>
  <si>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</si>
  <si>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</si>
  <si>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</si>
  <si>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</si>
  <si>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</si>
  <si>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</si>
  <si>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</si>
  <si>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</si>
  <si>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</si>
  <si>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</si>
  <si>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</si>
  <si>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</si>
  <si>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</si>
  <si>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</si>
  <si>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</si>
  <si>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</si>
  <si>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</si>
  <si>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</si>
  <si>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</si>
  <si>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</si>
  <si>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</si>
  <si>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</si>
  <si>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</si>
  <si>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</si>
  <si>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</si>
  <si>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</si>
  <si>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</si>
  <si>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</si>
  <si>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</si>
  <si>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</si>
  <si>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</si>
  <si>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</si>
  <si>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</si>
  <si>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</si>
  <si>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</si>
  <si>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</si>
  <si>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</si>
  <si>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</si>
  <si>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</si>
  <si>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</si>
  <si>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</si>
  <si>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</si>
  <si>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</si>
  <si>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</si>
  <si>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</si>
  <si>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</si>
  <si>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</si>
  <si>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</si>
  <si>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</si>
  <si>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</si>
  <si>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</si>
  <si>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</si>
  <si>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</si>
  <si>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</si>
  <si>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</si>
  <si>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</si>
  <si>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</si>
  <si>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</si>
  <si>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</si>
  <si>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</si>
  <si>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</si>
  <si>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</si>
  <si>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</si>
  <si>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</si>
  <si>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</si>
  <si>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</si>
  <si>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</si>
  <si>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</si>
  <si>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</si>
  <si>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</si>
  <si>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</si>
  <si>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</si>
  <si>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</si>
  <si>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</si>
  <si>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</si>
  <si>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</si>
  <si>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</si>
  <si>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</si>
  <si>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</si>
  <si>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</si>
  <si>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</si>
  <si>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</si>
  <si>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</si>
  <si>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</si>
  <si>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</si>
  <si>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</si>
  <si>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</si>
  <si>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</si>
  <si>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</si>
  <si>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</si>
  <si>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</si>
  <si>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</si>
  <si>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</si>
  <si>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</si>
  <si>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</si>
  <si>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</si>
  <si>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</si>
  <si>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</si>
  <si>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</si>
  <si>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</si>
  <si>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</si>
  <si>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</si>
  <si>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</si>
  <si>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</si>
  <si>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</si>
  <si>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</si>
  <si>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</si>
  <si>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</si>
  <si>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</si>
  <si>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</si>
  <si>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</si>
  <si>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</si>
  <si>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</si>
  <si>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</si>
  <si>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</si>
  <si>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</si>
  <si>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</si>
  <si>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</si>
  <si>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</si>
  <si>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</si>
  <si>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</si>
  <si>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</si>
  <si>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</si>
  <si>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</si>
  <si>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</si>
  <si>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</si>
  <si>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</si>
  <si>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</si>
  <si>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</si>
  <si>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</si>
  <si>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</si>
  <si>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</si>
  <si>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</si>
  <si>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</si>
  <si>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</si>
  <si>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</si>
  <si>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</si>
  <si>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</si>
  <si>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</si>
  <si>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</si>
  <si>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</si>
  <si>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</si>
  <si>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</si>
  <si>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</si>
  <si>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</si>
  <si>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</si>
  <si>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</si>
  <si>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</si>
  <si>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</si>
  <si>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</si>
  <si>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</si>
  <si>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</si>
  <si>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</si>
  <si>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</si>
  <si>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</si>
  <si>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</si>
  <si>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</si>
  <si>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</si>
  <si>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</si>
  <si>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</si>
  <si>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</si>
  <si>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</si>
  <si>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</si>
  <si>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</si>
  <si>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</si>
  <si>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</si>
  <si>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</si>
  <si>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</si>
  <si>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</si>
  <si>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</si>
  <si>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</si>
  <si>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</si>
  <si>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</si>
  <si>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</si>
  <si>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</si>
  <si>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</si>
  <si>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</si>
  <si>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</si>
  <si>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</si>
  <si>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</si>
  <si>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</si>
  <si>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</si>
  <si>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</si>
  <si>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</si>
  <si>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</si>
  <si>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</si>
  <si>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</si>
  <si>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</si>
  <si>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</si>
  <si>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</si>
  <si>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</si>
  <si>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</si>
  <si>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</si>
  <si>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</si>
  <si>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</si>
  <si>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</si>
  <si>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</si>
  <si>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</si>
  <si>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</si>
  <si>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</si>
  <si>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</si>
  <si>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</si>
  <si>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</si>
  <si>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</si>
  <si>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</si>
  <si>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</si>
  <si>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</si>
  <si>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</si>
  <si>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</si>
  <si>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</si>
  <si>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</si>
  <si>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</si>
  <si>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</si>
  <si>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</si>
  <si>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</si>
  <si>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</si>
  <si>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</si>
  <si>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</si>
  <si>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</si>
  <si>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</si>
  <si>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</si>
  <si>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</si>
  <si>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</si>
  <si>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</si>
  <si>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</si>
  <si>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</si>
  <si>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</si>
  <si>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</si>
  <si>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</si>
  <si>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</si>
  <si>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</si>
  <si>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</si>
  <si>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</si>
  <si>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</si>
  <si>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</si>
  <si>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</si>
  <si>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</si>
  <si>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</si>
  <si>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</si>
  <si>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</si>
  <si>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</si>
  <si>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</si>
  <si>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</si>
  <si>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</si>
  <si>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</si>
  <si>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</si>
  <si>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</si>
  <si>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</si>
  <si>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</si>
  <si>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</si>
  <si>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</si>
  <si>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</si>
  <si>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</si>
  <si>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</si>
  <si>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</si>
  <si>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</si>
  <si>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</si>
  <si>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</si>
  <si>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</si>
  <si>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</si>
  <si>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</si>
  <si>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</si>
  <si>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</si>
  <si>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</si>
  <si>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</si>
  <si>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</si>
  <si>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</si>
  <si>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</si>
  <si>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</si>
  <si>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</si>
  <si>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</si>
  <si>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</si>
  <si>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</si>
  <si>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</si>
  <si>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</si>
  <si>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</si>
  <si>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</si>
  <si>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</si>
  <si>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</si>
  <si>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</si>
  <si>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</si>
  <si>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</si>
  <si>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</si>
  <si>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</si>
  <si>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</si>
  <si>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</si>
  <si>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</si>
  <si>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</si>
  <si>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</si>
  <si>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</si>
  <si>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</si>
  <si>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</si>
  <si>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</si>
  <si>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</si>
  <si>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</si>
  <si>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</si>
  <si>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</si>
  <si>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</si>
  <si>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</si>
  <si>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</si>
  <si>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</si>
  <si>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</si>
  <si>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</si>
  <si>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</si>
  <si>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</si>
  <si>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</si>
  <si>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</si>
  <si>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</si>
  <si>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</si>
  <si>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</si>
  <si>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</si>
  <si>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</si>
  <si>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</si>
  <si>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</si>
  <si>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</si>
  <si>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</si>
  <si>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</si>
  <si>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</si>
  <si>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</si>
  <si>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</si>
  <si>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</si>
  <si>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</si>
  <si>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</si>
  <si>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</si>
  <si>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</si>
  <si>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</si>
  <si>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</si>
  <si>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</si>
  <si>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</si>
  <si>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</si>
  <si>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</si>
  <si>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</si>
  <si>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</si>
  <si>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</si>
  <si>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</si>
  <si>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</si>
  <si>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</si>
  <si>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</si>
  <si>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</si>
  <si>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</si>
  <si>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</si>
  <si>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</si>
  <si>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</si>
  <si>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</si>
  <si>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</si>
  <si>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</si>
  <si>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</si>
  <si>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</si>
  <si>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</si>
  <si>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</si>
  <si>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</si>
  <si>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</si>
  <si>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</si>
  <si>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</si>
  <si>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</si>
  <si>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</si>
  <si>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</si>
  <si>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</si>
  <si>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</si>
  <si>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</si>
  <si>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</si>
  <si>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</si>
  <si>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</si>
  <si>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</si>
  <si>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</si>
  <si>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</si>
  <si>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</si>
  <si>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</si>
  <si>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</si>
  <si>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</si>
  <si>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</si>
  <si>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</si>
  <si>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</si>
  <si>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</si>
  <si>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</si>
  <si>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</si>
  <si>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</si>
  <si>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</si>
  <si>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</si>
  <si>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</si>
  <si>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</si>
  <si>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</si>
  <si>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</si>
  <si>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</si>
  <si>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</si>
  <si>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</si>
  <si>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</si>
  <si>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</si>
  <si>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</si>
  <si>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</si>
  <si>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</si>
  <si>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</si>
  <si>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</si>
  <si>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</si>
  <si>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</si>
  <si>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</si>
  <si>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</si>
  <si>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</si>
  <si>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</si>
  <si>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</si>
  <si>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</si>
  <si>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</si>
  <si>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</si>
  <si>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</si>
  <si>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</si>
  <si>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</si>
  <si>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</si>
  <si>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</si>
  <si>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</si>
  <si>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</si>
  <si>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</si>
  <si>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</si>
  <si>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</si>
  <si>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</si>
  <si>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</si>
  <si>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</si>
  <si>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</si>
  <si>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</si>
  <si>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</si>
  <si>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</si>
  <si>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</si>
  <si>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</si>
  <si>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</si>
  <si>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</si>
  <si>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</si>
  <si>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</si>
  <si>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</si>
  <si>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</si>
  <si>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</si>
  <si>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</si>
  <si>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</si>
  <si>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</si>
  <si>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</si>
  <si>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</si>
  <si>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</si>
  <si>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</si>
  <si>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</si>
  <si>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</si>
  <si>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</si>
  <si>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</si>
  <si>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</si>
  <si>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</si>
  <si>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</si>
  <si>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</si>
  <si>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</si>
  <si>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</si>
  <si>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</si>
  <si>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</si>
  <si>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</si>
  <si>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</si>
  <si>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</si>
  <si>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</si>
  <si>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</si>
  <si>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</si>
  <si>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</si>
  <si>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</si>
  <si>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</si>
  <si>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</si>
  <si>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</si>
  <si>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</si>
  <si>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</si>
  <si>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</si>
  <si>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</si>
  <si>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</si>
  <si>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</si>
  <si>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</si>
  <si>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</si>
  <si>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</si>
  <si>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</si>
  <si>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</si>
  <si>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</si>
  <si>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</si>
  <si>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</si>
  <si>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</si>
  <si>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</si>
  <si>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</si>
  <si>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</si>
  <si>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</si>
  <si>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</si>
  <si>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</si>
  <si>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</si>
  <si>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</si>
  <si>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</si>
  <si>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</si>
  <si>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</si>
  <si>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</si>
  <si>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</si>
  <si>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</si>
  <si>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</si>
  <si>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</si>
  <si>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</si>
  <si>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</si>
  <si>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</si>
  <si>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</si>
  <si>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</si>
  <si>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</si>
  <si>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</si>
  <si>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</si>
  <si>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</si>
  <si>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</si>
  <si>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</si>
  <si>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</si>
  <si>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</si>
  <si>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</si>
  <si>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</si>
  <si>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</si>
  <si>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</si>
  <si>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</si>
  <si>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</si>
  <si>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</si>
  <si>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</si>
  <si>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</si>
  <si>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</si>
  <si>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</si>
  <si>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</si>
  <si>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</si>
  <si>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</si>
  <si>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</si>
  <si>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</si>
  <si>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</si>
  <si>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</si>
  <si>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</si>
  <si>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</si>
  <si>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</si>
  <si>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</si>
  <si>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</si>
  <si>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</si>
  <si>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</si>
  <si>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</si>
  <si>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</si>
  <si>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</si>
  <si>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</si>
  <si>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</si>
  <si>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</si>
  <si>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</si>
  <si>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</si>
  <si>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</si>
  <si>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</si>
  <si>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</si>
  <si>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</si>
  <si>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</si>
  <si>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</si>
  <si>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</si>
  <si>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</si>
  <si>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</si>
  <si>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</si>
  <si>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</si>
  <si>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</si>
  <si>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</si>
  <si>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</si>
  <si>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</si>
  <si>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</si>
  <si>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</si>
  <si>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</si>
  <si>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</si>
  <si>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</si>
  <si>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</si>
  <si>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</si>
  <si>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</si>
  <si>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</si>
  <si>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</si>
  <si>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</si>
  <si>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</si>
  <si>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</si>
  <si>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</si>
  <si>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</si>
  <si>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</si>
  <si>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</si>
  <si>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</si>
  <si>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</si>
  <si>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</si>
  <si>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</si>
  <si>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</si>
  <si>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</si>
  <si>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</si>
  <si>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</si>
  <si>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</si>
  <si>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</si>
  <si>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</si>
  <si>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</si>
  <si>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</si>
  <si>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</si>
  <si>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</si>
  <si>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</si>
  <si>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</si>
  <si>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</si>
  <si>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</si>
  <si>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</si>
  <si>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</si>
  <si>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</si>
  <si>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</si>
  <si>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</si>
  <si>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</si>
  <si>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</si>
  <si>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</si>
  <si>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</si>
  <si>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</si>
  <si>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</si>
  <si>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</si>
  <si>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</si>
  <si>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</si>
  <si>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</si>
  <si>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</si>
  <si>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</si>
  <si>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</si>
  <si>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</si>
  <si>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</si>
  <si>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</si>
  <si>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</si>
  <si>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</si>
  <si>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</si>
  <si>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</si>
  <si>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</si>
  <si>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</si>
  <si>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</si>
  <si>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</si>
  <si>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</si>
  <si>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</si>
  <si>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</si>
  <si>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</si>
  <si>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</si>
  <si>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</si>
  <si>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</si>
  <si>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</si>
  <si>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</si>
  <si>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</si>
  <si>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</si>
  <si>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</si>
  <si>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</si>
  <si>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</si>
  <si>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</si>
  <si>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</si>
  <si>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</si>
  <si>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</si>
  <si>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</si>
  <si>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</si>
  <si>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</si>
  <si>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</si>
  <si>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</si>
  <si>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</si>
  <si>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</si>
  <si>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</si>
  <si>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</si>
  <si>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</si>
  <si>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</si>
  <si>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</si>
  <si>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</si>
  <si>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</si>
  <si>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</si>
  <si>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</si>
  <si>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</si>
  <si>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</si>
  <si>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</si>
  <si>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</si>
  <si>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</si>
  <si>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</si>
  <si>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</si>
  <si>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</si>
  <si>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</si>
  <si>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</si>
  <si>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</si>
  <si>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</si>
  <si>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</si>
  <si>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</si>
  <si>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</si>
  <si>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</si>
  <si>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</si>
  <si>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</si>
  <si>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</si>
  <si>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</si>
  <si>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</si>
  <si>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</si>
  <si>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</si>
  <si>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</si>
  <si>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</si>
  <si>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</si>
  <si>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</si>
  <si>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</si>
  <si>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</si>
  <si>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</si>
  <si>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</si>
  <si>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</si>
  <si>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</si>
  <si>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</si>
  <si>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</si>
  <si>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</si>
  <si>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</si>
  <si>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</si>
  <si>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</si>
  <si>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</si>
  <si>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</si>
  <si>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</si>
  <si>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</si>
  <si>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</si>
  <si>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</si>
  <si>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</si>
  <si>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</si>
  <si>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</si>
  <si>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</si>
  <si>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</si>
  <si>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</si>
  <si>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</si>
  <si>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</si>
  <si>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</si>
  <si>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</si>
  <si>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</si>
  <si>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</si>
  <si>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</si>
  <si>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</si>
  <si>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</si>
  <si>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</si>
  <si>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</si>
  <si>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</si>
  <si>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</si>
  <si>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</si>
  <si>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</si>
  <si>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</si>
  <si>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</si>
  <si>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</si>
  <si>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</si>
  <si>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</si>
  <si>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</si>
  <si>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</si>
  <si>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</si>
  <si>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</si>
  <si>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</si>
  <si>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</si>
  <si>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</si>
  <si>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</si>
  <si>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</si>
  <si>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</si>
  <si>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</si>
  <si>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</si>
  <si>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</si>
  <si>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</si>
  <si>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</si>
  <si>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</si>
  <si>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</si>
  <si>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</si>
  <si>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</si>
  <si>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</si>
  <si>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</si>
  <si>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</si>
  <si>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</si>
  <si>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</si>
  <si>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</si>
  <si>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</si>
  <si>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</si>
  <si>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</si>
  <si>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</si>
  <si>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</si>
  <si>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</si>
  <si>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</si>
  <si>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</si>
  <si>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</si>
  <si>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</si>
  <si>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</si>
  <si>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</si>
  <si>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</si>
  <si>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</si>
  <si>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</si>
  <si>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</si>
  <si>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</si>
  <si>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</si>
  <si>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</si>
  <si>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</si>
  <si>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</si>
  <si>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</si>
  <si>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</si>
  <si>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</si>
  <si>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</si>
  <si>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</si>
  <si>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</si>
  <si>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</si>
  <si>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</si>
  <si>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</si>
  <si>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</si>
  <si>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</si>
  <si>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</si>
  <si>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</si>
  <si>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</si>
  <si>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</si>
  <si>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</si>
  <si>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</si>
  <si>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</si>
  <si>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</si>
  <si>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</si>
  <si>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</si>
  <si>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</si>
  <si>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</si>
  <si>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</si>
  <si>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</si>
  <si>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</si>
  <si>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</si>
  <si>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</si>
  <si>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</si>
  <si>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</si>
  <si>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</si>
  <si>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</si>
  <si>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</si>
  <si>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</si>
  <si>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</si>
  <si>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</si>
  <si>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</si>
  <si>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</si>
  <si>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</si>
  <si>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</si>
  <si>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</si>
  <si>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</si>
  <si>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</si>
  <si>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</si>
  <si>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</si>
  <si>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</si>
  <si>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</si>
  <si>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</si>
  <si>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</si>
  <si>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</si>
  <si>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</si>
  <si>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</si>
  <si>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</si>
  <si>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</si>
  <si>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</si>
  <si>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</si>
  <si>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</si>
  <si>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</si>
  <si>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</si>
  <si>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</si>
  <si>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</si>
  <si>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</si>
  <si>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</si>
  <si>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</si>
  <si>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</si>
  <si>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</si>
  <si>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</si>
  <si>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</si>
  <si>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</si>
  <si>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</si>
  <si>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</si>
  <si>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</si>
  <si>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</si>
  <si>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</si>
  <si>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</si>
  <si>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</si>
  <si>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</si>
  <si>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</si>
  <si>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</si>
  <si>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</si>
  <si>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</si>
  <si>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</si>
  <si>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</si>
  <si>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</si>
  <si>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</si>
  <si>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</si>
  <si>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</si>
  <si>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</si>
  <si>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</si>
  <si>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</si>
  <si>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</si>
  <si>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</si>
  <si>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</si>
  <si>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</si>
  <si>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</si>
  <si>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</si>
  <si>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</si>
  <si>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</si>
  <si>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</si>
  <si>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</si>
  <si>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</si>
  <si>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</si>
  <si>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</si>
  <si>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</si>
  <si>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</si>
  <si>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</si>
  <si>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</si>
  <si>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</si>
  <si>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</si>
  <si>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</si>
  <si>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</si>
  <si>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</si>
  <si>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</si>
  <si>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</si>
  <si>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</si>
  <si>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</si>
  <si>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</si>
  <si>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</si>
  <si>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</si>
  <si>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</si>
  <si>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</si>
  <si>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</si>
  <si>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</si>
  <si>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</si>
  <si>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</si>
  <si>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</si>
  <si>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</si>
  <si>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</si>
  <si>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</si>
  <si>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</si>
  <si>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</si>
  <si>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</si>
  <si>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</si>
  <si>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</si>
  <si>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</si>
  <si>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</si>
  <si>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</si>
  <si>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</si>
  <si>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</si>
  <si>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</si>
  <si>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</si>
  <si>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</si>
  <si>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</si>
  <si>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</si>
  <si>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</si>
  <si>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</si>
  <si>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</si>
  <si>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</si>
  <si>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</si>
  <si>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</si>
  <si>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</si>
  <si>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</si>
  <si>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</si>
  <si>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</si>
  <si>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</si>
  <si>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</si>
  <si>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</si>
  <si>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</si>
  <si>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</si>
  <si>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</si>
  <si>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</si>
  <si>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</si>
  <si>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</si>
  <si>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</si>
  <si>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</si>
  <si>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</si>
  <si>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</si>
  <si>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</si>
  <si>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</si>
  <si>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</si>
  <si>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</si>
  <si>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</si>
  <si>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</si>
  <si>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</si>
  <si>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</si>
  <si>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</si>
  <si>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</si>
  <si>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</si>
  <si>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</si>
  <si>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</si>
  <si>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</si>
  <si>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</si>
  <si>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</si>
  <si>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</si>
  <si>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</si>
  <si>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</si>
  <si>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</si>
  <si>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</si>
  <si>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</si>
  <si>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</si>
  <si>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</si>
  <si>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</si>
  <si>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</si>
  <si>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</si>
  <si>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</si>
  <si>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</si>
  <si>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</si>
  <si>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</si>
  <si>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</si>
  <si>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</si>
  <si>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</si>
  <si>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</si>
  <si>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</si>
  <si>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</si>
  <si>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</si>
  <si>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</si>
  <si>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</si>
  <si>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</si>
  <si>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</si>
  <si>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</si>
  <si>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</si>
  <si>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</si>
  <si>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</si>
  <si>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</si>
  <si>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</si>
  <si>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</si>
  <si>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</si>
  <si>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</si>
  <si>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</si>
  <si>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</si>
  <si>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</si>
  <si>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</si>
  <si>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</si>
  <si>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</si>
  <si>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</si>
  <si>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</si>
  <si>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</si>
  <si>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</si>
  <si>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</si>
  <si>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</si>
  <si>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</si>
  <si>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</si>
  <si>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</si>
  <si>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</si>
  <si>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</si>
  <si>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</si>
  <si>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</si>
  <si>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</si>
  <si>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</si>
  <si>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</si>
  <si>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</si>
  <si>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</si>
  <si>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</si>
  <si>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</si>
  <si>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</si>
  <si>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</si>
  <si>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</si>
  <si>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</si>
  <si>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</si>
  <si>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</si>
  <si>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</si>
  <si>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</si>
  <si>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</si>
  <si>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</si>
  <si>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</si>
  <si>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</si>
  <si>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</si>
  <si>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</si>
  <si>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</si>
  <si>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</si>
  <si>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</si>
  <si>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</si>
  <si>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</si>
  <si>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</si>
  <si>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</si>
  <si>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</si>
  <si>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</si>
  <si>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</si>
  <si>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</si>
  <si>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</si>
  <si>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</si>
  <si>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</si>
  <si>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</si>
  <si>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</si>
  <si>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</si>
  <si>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</si>
  <si>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</si>
  <si>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</si>
  <si>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</si>
  <si>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</si>
  <si>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</si>
  <si>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</si>
  <si>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</si>
  <si>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</si>
  <si>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</si>
  <si>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</si>
  <si>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</si>
  <si>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</si>
  <si>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</si>
  <si>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</si>
  <si>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</si>
  <si>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</si>
  <si>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</si>
  <si>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</si>
  <si>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</si>
  <si>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</si>
  <si>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</si>
  <si>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</si>
  <si>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</si>
  <si>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</si>
  <si>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</si>
  <si>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</si>
  <si>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</si>
  <si>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</si>
  <si>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</si>
  <si>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</si>
  <si>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</si>
  <si>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</si>
  <si>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</si>
  <si>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</si>
  <si>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</si>
  <si>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</si>
  <si>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</si>
  <si>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</si>
  <si>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</si>
  <si>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</si>
  <si>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</si>
  <si>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</si>
  <si>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</si>
  <si>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</si>
  <si>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</si>
  <si>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</si>
  <si>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</si>
  <si>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</si>
  <si>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</si>
  <si>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</si>
  <si>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</si>
  <si>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</si>
  <si>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</si>
  <si>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</si>
  <si>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</si>
  <si>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</si>
  <si>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</si>
  <si>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</si>
  <si>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</si>
  <si>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</si>
  <si>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</si>
  <si>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</si>
  <si>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</si>
  <si>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</si>
  <si>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</si>
  <si>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</si>
  <si>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</si>
  <si>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</si>
  <si>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</si>
  <si>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</si>
  <si>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</si>
  <si>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</si>
  <si>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</si>
  <si>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</si>
  <si>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</si>
  <si>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</si>
  <si>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</si>
  <si>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</si>
  <si>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</si>
  <si>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</si>
  <si>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</si>
  <si>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</si>
  <si>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</si>
  <si>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</si>
  <si>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</si>
  <si>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</si>
  <si>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</si>
  <si>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</si>
  <si>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</si>
  <si>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</si>
  <si>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</si>
  <si>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</si>
  <si>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</si>
  <si>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</si>
  <si>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</si>
  <si>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</si>
  <si>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</si>
  <si>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</si>
  <si>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</si>
  <si>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</si>
  <si>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</si>
  <si>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</si>
  <si>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</si>
  <si>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</si>
  <si>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</si>
  <si>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</si>
  <si>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</si>
  <si>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</si>
  <si>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</si>
  <si>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</si>
  <si>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</si>
  <si>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</si>
  <si>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</si>
  <si>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</si>
  <si>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</si>
  <si>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</si>
  <si>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</si>
  <si>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</si>
  <si>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</si>
  <si>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</si>
  <si>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</si>
  <si>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</si>
  <si>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</si>
  <si>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</si>
  <si>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</si>
  <si>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</si>
  <si>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</si>
  <si>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</si>
  <si>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</si>
  <si>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</si>
  <si>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</si>
  <si>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</si>
  <si>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</si>
  <si>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</si>
  <si>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</si>
  <si>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</si>
  <si>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</si>
  <si>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</si>
  <si>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</si>
  <si>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</si>
  <si>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</si>
  <si>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</si>
  <si>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</si>
  <si>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</si>
  <si>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</si>
  <si>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</si>
  <si>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</si>
  <si>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</si>
  <si>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</si>
  <si>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</si>
  <si>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</si>
  <si>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</si>
  <si>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</si>
  <si>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</si>
  <si>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</si>
  <si>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</si>
  <si>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</si>
  <si>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</si>
  <si>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</si>
  <si>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</si>
  <si>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</si>
  <si>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</si>
  <si>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</si>
  <si>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</si>
  <si>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</si>
  <si>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</si>
  <si>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</si>
  <si>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</si>
  <si>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</si>
  <si>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</si>
  <si>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</si>
  <si>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</si>
  <si>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</si>
  <si>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</si>
  <si>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</si>
  <si>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</si>
  <si>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</si>
  <si>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</si>
  <si>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</si>
  <si>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</si>
  <si>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</si>
  <si>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</si>
  <si>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</si>
  <si>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</si>
  <si>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</si>
  <si>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</si>
  <si>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</si>
  <si>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</si>
  <si>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</si>
  <si>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</si>
  <si>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</si>
  <si>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</si>
  <si>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</si>
  <si>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</si>
  <si>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</si>
  <si>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</si>
  <si>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</si>
  <si>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</si>
  <si>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</si>
  <si>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</si>
  <si>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</si>
  <si>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</si>
  <si>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</si>
  <si>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</si>
  <si>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</si>
  <si>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</si>
  <si>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</si>
  <si>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</si>
  <si>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</si>
  <si>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</si>
  <si>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</si>
  <si>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</si>
  <si>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</si>
  <si>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</si>
  <si>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</si>
  <si>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</si>
  <si>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</si>
  <si>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</si>
  <si>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</si>
  <si>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</si>
  <si>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</si>
  <si>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</si>
  <si>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</si>
  <si>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</si>
  <si>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</si>
  <si>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</si>
  <si>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</si>
  <si>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</si>
  <si>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</si>
  <si>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</si>
  <si>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</si>
  <si>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</si>
  <si>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</si>
  <si>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</si>
  <si>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</si>
  <si>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</si>
  <si>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</si>
  <si>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</si>
  <si>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</si>
  <si>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</si>
  <si>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</si>
  <si>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</si>
  <si>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</si>
  <si>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</si>
  <si>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</si>
  <si>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</si>
  <si>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</si>
  <si>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</si>
  <si>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</si>
  <si>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</si>
  <si>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</si>
  <si>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</si>
  <si>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</si>
  <si>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</si>
  <si>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</si>
  <si>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</si>
  <si>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</si>
  <si>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</si>
  <si>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</si>
  <si>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</si>
  <si>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</si>
  <si>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</si>
  <si>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</si>
  <si>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</si>
  <si>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</si>
  <si>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</si>
  <si>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</si>
  <si>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</si>
  <si>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</si>
  <si>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</si>
  <si>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</si>
  <si>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</si>
  <si>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</si>
  <si>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</si>
  <si>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</si>
  <si>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</si>
  <si>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</si>
  <si>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</si>
  <si>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</si>
  <si>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</si>
  <si>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</si>
  <si>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</si>
  <si>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</si>
  <si>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</si>
  <si>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</si>
  <si>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</si>
  <si>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</si>
  <si>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</si>
  <si>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45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</si>
  <si>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</si>
  <si>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</si>
  <si>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</si>
  <si>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</si>
  <si>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</si>
  <si>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</si>
  <si>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</si>
  <si>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</si>
  <si>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</si>
  <si>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</si>
  <si>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</si>
  <si>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</si>
  <si>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</si>
  <si>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</si>
  <si>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</si>
  <si>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</si>
  <si>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</si>
  <si>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</si>
  <si>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</si>
  <si>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PCM-20251213-00000191</t>
  </si>
  <si>
    <t>cell flapping at LTE &amp; 5G turn off due to rectifier module faulty at site, under repair arrangement</t>
  </si>
  <si>
    <t>PCM-20251213-00000335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</si>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</sst>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2" totalsRowShown="0" headerRowDxfId="13" tableBorderDxfId="12">
  <autoFilter ref="A1:L34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341.43501770833245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1.7945949075510725E-2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7.9343749966938049E-3</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46004.383443634259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46004.383443634259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46004.383443634259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46004.383443634259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46004.383443634259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46004.383443634259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46004.383443634259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46004.383443634259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46004.383443634259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46004.383443634259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46004.383443634259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46004.383443634259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46004.383443634259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46004.383443634259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46004.383443634259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46004.383443634259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46004.383443634259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46004.383443634259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46004.383443634259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46004.383443634259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46004.383443634259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46004.383443634259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46004.383443634259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46004.383443634259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46004.383443634259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46004.383443634259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46004.383443634259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46004.383443634259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46004.383443634259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46004.383443634259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46004.383443634259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46004.383443634259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46004.383443634259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46004.383443634259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46004.383443634259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46004.383443634259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46004.383443634259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46004.383443634259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46004.383443634259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46004.383443634259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46004.383443634259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46004.383443634259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46004.383443634259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46004.383443634259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46004.383443634259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46004.383443634259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46004.383443634259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46004.383443634259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46004.383443634259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46004.383443634259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46004.383443634259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46004.383443634259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46004.383443634259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46004.383443634259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46004.383443634259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46004.383443634259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46004.383443634259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46004.383443634259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46004.383443634259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46004.383443634259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46004.383443634259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46004.383443634259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46004.383443634259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46004.383443634259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46004.383443634259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46004.383443634259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46004.383443634259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46004.383443634259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46004.383443634259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46004.383443634259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46004.383443634259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46004.383443634259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46004.383443634259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46004.383443634259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46004.383443634259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46004.383443634259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46004.383443634259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46004.383443634259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46004.383443634259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46004.383443634259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46004.383443634259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46004.383443634259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46004.383443634259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46004.383443634259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46004.383443634259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46004.383443634259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46004.383443634259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46004.383443634259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46004.383443634259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46004.383443634259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46004.383443634259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46004.383443634259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46004.383443634259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46004.383443634259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46004.383443634259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46004.383443634259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46004.383443634259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46004.383443634259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46004.383443634259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46004.383443634259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46004.383443634259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46004.383443634259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46004.383443634259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46004.383443634259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46004.383443634259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46004.383443634259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46004.383443634259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46004.383443634259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46004.383443634259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46004.383443634259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46004.383443634259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46004.383443634259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46004.383443634259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46004.383443634259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46004.383443634259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46004.383443634259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46004.383443634259</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524DB474-F447-44E4-A080-FFE92FF1A95F}"/>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tabSelected="1" workbookViewId="0">
      <selection activeCell="K9" sqref="K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179.38360567129712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19.996024652777123</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7.0280616898162407</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3.5515339120393037</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0.1097052083350718</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1.4751504626474343E-2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46004.383443634259</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46004.383443634259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46004.383443634259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46004.383443634259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46004.383443634259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46004.383443634259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46004.383443634259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46004.383443634259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46004.383443634259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46004.383443634259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46004.383443634259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46004.383443634259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46004.383443634259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46004.383443634259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46004.383443634259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46004.383443634259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46004.383443634259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46004.383443634259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46004.383443634259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46004.383443634259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46004.383443634259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46004.383443634259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46004.383443634259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46004.383443634259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46004.383443634259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46004.383443634259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46004.383443634259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46004.383443634259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46004.383443634259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46004.383443634259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46004.383443634259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46004.383443634259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46004.383443634259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46004.383443634259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46004.383443634259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46004.383443634259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46004.383443634259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46004.383443634259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46004.383443634259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46004.383443634259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46004.383443634259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46004.383443634259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46004.383443634259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46004.383443634259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46004.383443634259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46004.383443634259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46004.383443634259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46004.383443634259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46004.383443634259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46004.383443634259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46004.383443634259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46004.383443634259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46004.383443634259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46004.383443634259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46004.383443634259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46004.383443634259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46004.383443634259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46004.383443634259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46004.383443634259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46004.383443634259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46004.383443634259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46004.383443634259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46004.383443634259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46004.383443634259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46004.383443634259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46004.383443634259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46004.383443634259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46004.383443634259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46004.383443634259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46004.383443634259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46004.383443634259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46004.383443634259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46004.383443634259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46004.383443634259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46004.383443634259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46004.383443634259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46004.383443634259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46004.383443634259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46004.383443634259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46004.383443634259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46004.383443634259</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46004.383443634259</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46004.383443634259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46004.383443634259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46004.383443634259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46004.383443634259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46004.383443634259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46004.383443634259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46004.383443634259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46004.383443634259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46004.383443634259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46004.383443634259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46004.383443634259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46004.383443634259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46004.383443634259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46004.383443634259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46004.383443634259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46004.383443634259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46004.383443634259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46004.383443634259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46004.383443634259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46004.383443634259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46004.383443634259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46004.383443634259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46004.383443634259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46004.383443634259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46004.383443634259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46004.383443634259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46004.383443634259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46004.383443634259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46004.383443634259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46004.383443634259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46004.383443634259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46004.383443634259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46004.383443634259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46004.383443634259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46004.383443634259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46004.383443634259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46004.383443634259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46004.383443634259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46004.383443634259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46004.383443634259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46004.383443634259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46004.383443634259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46004.383443634259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46004.383443634259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46004.383443634259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46004.383443634259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46004.383443634259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46004.383443634259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46004.383443634259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46004.383443634259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46004.383443634259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46004.383443634259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46004.383443634259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46004.383443634259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46004.383443634259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46004.383443634259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46004.383443634259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46004.383443634259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46004.383443634259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46004.383443634259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46004.383443634259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46004.383443634259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46004.383443634259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46004.383443634259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46004.383443634259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46004.383443634259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46004.383443634259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46004.383443634259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46004.383443634259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46004.383443634259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46004.383443634259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46004.383443634259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46004.383443634259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46004.383443634259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46004.383443634259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46004.383443634259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46004.383443634259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46004.383443634259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46004.383443634259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46004.383443634259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46004.383443634259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46004.383443634259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46004.383443634259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46004.383443634259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46004.383443634259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46004.383443634259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46004.383443634259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46004.383443634259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46004.383443634259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46004.383443634259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46004.383443634259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46004.383443634259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46004.383443634259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46004.383443634259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46004.383443634259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46004.383443634259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46004.383443634259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46004.383443634259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46004.383443634259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46004.383443634259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46004.383443634259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46004.383443634259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46004.383443634259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46004.383443634259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46004.383443634259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46004.383443634259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46004.383443634259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46004.383443634259</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46004.383443634259</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46004.383443634259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46004.383443634259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46004.383443634259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46004.383443634259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46004.383443634259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46004.383443634259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46004.383443634259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46004.383443634259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46004.383443634259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46004.383443634259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46004.383443634259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46004.383443634259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46004.383443634259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46004.383443634259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46004.383443634259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46004.383443634259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46004.383443634259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46004.383443634259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46004.383443634259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46004.383443634259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46004.383443634259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46004.383443634259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46004.383443634259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46004.383443634259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46004.383443634259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46004.383443634259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46004.383443634259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46004.383443634259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46004.383443634259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46004.383443634259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46004.383443634259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46004.383443634259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46004.383443634259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46004.383443634259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46004.383443634259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46004.383443634259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46004.383443634259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46004.383443634259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46004.383443634259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46004.383443634259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46004.383443634259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46004.383443634259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46004.383443634259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46004.383443634259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46004.383443634259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46004.383443634259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46004.383443634259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46004.383443634259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46004.383443634259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46004.383443634259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46004.383443634259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46004.383443634259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46004.383443634259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46004.383443634259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46004.383443634259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46004.383443634259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46004.383443634259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46004.383443634259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46004.383443634259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46004.383443634259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46004.383443634259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46004.383443634259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46004.383443634259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46004.383443634259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46004.383443634259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46004.383443634259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46004.383443634259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46004.383443634259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46004.383443634259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46004.383443634259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46004.383443634259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46004.383443634259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46004.383443634259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46004.383443634259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46004.383443634259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46004.383443634259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46004.383443634259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46004.383443634259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46004.383443634259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46004.383443634259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46004.383443634259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46004.383443634259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46004.383443634259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46004.383443634259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46004.383443634259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46004.383443634259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46004.383443634259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46004.383443634259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46004.383443634259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46004.383443634259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46004.383443634259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46004.383443634259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46004.383443634259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46004.383443634259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46004.383443634259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46004.383443634259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46004.383443634259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46004.383443634259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46004.383443634259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46004.383443634259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46004.383443634259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46004.383443634259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46004.383443634259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46004.383443634259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46004.383443634259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46004.383443634259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46004.383443634259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46004.383443634259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46004.383443634259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46004.383443634259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46004.383443634259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46004.383443634259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46004.383443634259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46004.383443634259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46004.383443634259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46004.383443634259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46004.383443634259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46004.383443634259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46004.383443634259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46004.383443634259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46004.383443634259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46004.383443634259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46004.383443634259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46004.383443634259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46004.383443634259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46004.383443634259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46004.383443634259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46004.383443634259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46004.383443634259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46004.383443634259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46004.383443634259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46004.383443634259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46004.383443634259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46004.383443634259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46004.383443634259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46004.383443634259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46004.383443634259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46004.383443634259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46004.383443634259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46004.383443634259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46004.383443634259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46004.383443634259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46004.383443634259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46004.383443634259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46004.383443634259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46004.383443634259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46004.383443634259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46004.383443634259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46004.383443634259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46004.383443634259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46004.383443634259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46004.383443634259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46004.383443634259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46004.383443634259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46004.383443634259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46004.383443634259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46004.383443634259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46004.383443634259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46004.383443634259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46004.383443634259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46004.383443634259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46004.383443634259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46004.383443634259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46004.383443634259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46004.383443634259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46004.383443634259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46004.383443634259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46004.383443634259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46004.383443634259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46004.383443634259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46004.383443634259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46004.383443634259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46004.383443634259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46004.383443634259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46004.383443634259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46004.383443634259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46004.383443634259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46004.383443634259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46004.383443634259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46004.383443634259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46004.383443634259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46004.383443634259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46004.383443634259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46004.383443634259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46004.383443634259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46004.383443634259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46004.383443634259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46004.383443634259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46004.383443634259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46004.383443634259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46004.383443634259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46004.383443634259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46004.383443634259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46004.383443634259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46004.383443634259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46004.383443634259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46004.383443634259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46004.383443634259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46004.383443634259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46004.383443634259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46004.383443634259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46004.383443634259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46004.383443634259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46004.383443634259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46004.383443634259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46004.383443634259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46004.383443634259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46004.383443634259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46004.383443634259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46004.383443634259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46004.383443634259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46004.383443634259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46004.383443634259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46004.383443634259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46004.383443634259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46004.383443634259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46004.383443634259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46004.383443634259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46004.383443634259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46004.383443634259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46004.383443634259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46004.383443634259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46004.383443634259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46004.383443634259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46004.383443634259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46004.383443634259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46004.383443634259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46004.383443634259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46004.383443634259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46004.383443634259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46004.383443634259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46004.383443634259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46004.383443634259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46004.383443634259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46004.383443634259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46004.383443634259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46004.383443634259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46004.383443634259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46004.383443634259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46004.383443634259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46004.383443634259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46004.383443634259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46004.383443634259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46004.383443634259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46004.383443634259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46004.383443634259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46004.383443634259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46004.383443634259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46004.383443634259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46004.383443634259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46004.383443634259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46004.383443634259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46004.383443634259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46004.383443634259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46004.383443634259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46004.383443634259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46004.383443634259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46004.383443634259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46004.383443634259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46004.383443634259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46004.383443634259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46004.383443634259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46004.383443634259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46004.383443634259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46004.383443634259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46004.383443634259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46004.383443634259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46004.383443634259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46004.383443634259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46004.383443634259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46004.383443634259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46004.383443634259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46004.383443634259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46004.383443634259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46004.383443634259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46004.383443634259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46004.383443634259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46004.383443634259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46004.383443634259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46004.383443634259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46004.383443634259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46004.383443634259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46004.383443634259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46004.383443634259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46004.383443634259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46004.383443634259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46004.383443634259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46004.383443634259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46004.383443634259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46004.383443634259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46004.383443634259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46004.383443634259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46004.383443634259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46004.383443634259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46004.383443634259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46004.383443634259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46004.383443634259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46004.383443634259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46004.383443634259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46004.383443634259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46004.383443634259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46004.383443634259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46004.383443634259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46004.383443634259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46004.383443634259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46004.383443634259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46004.383443634259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46004.383443634259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46004.383443634259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46004.383443634259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46004.383443634259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46004.383443634259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46004.383443634259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46004.383443634259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46004.383443634259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46004.383443634259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46004.383443634259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46004.383443634259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46004.383443634259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46004.383443634259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46004.383443634259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46004.383443634259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46004.383443634259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46004.383443634259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46004.383443634259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46004.383443634259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46004.383443634259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46004.383443634259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46004.383443634259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46004.383443634259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46004.383443634259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46004.383443634259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46004.383443634259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46004.383443634259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46004.383443634259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46004.383443634259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46004.383443634259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46004.383443634259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46004.383443634259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46004.383443634259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46004.383443634259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46004.383443634259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46004.383443634259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46004.383443634259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46004.383443634259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46004.383443634259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46004.383443634259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46004.383443634259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46004.383443634259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46004.383443634259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46004.383443634259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46004.383443634259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46004.383443634259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46004.383443634259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46004.383443634259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46004.383443634259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46004.383443634259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46004.383443634259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46004.383443634259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46004.383443634259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46004.383443634259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46004.383443634259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46004.383443634259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46004.383443634259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46004.383443634259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46004.383443634259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46004.383443634259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46004.383443634259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46004.383443634259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46004.383443634259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46004.383443634259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46004.383443634259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46004.383443634259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46004.383443634259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46004.383443634259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46004.383443634259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46004.383443634259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46004.383443634259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46004.383443634259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46004.383443634259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46004.383443634259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46004.383443634259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46004.383443634259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46004.383443634259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46004.383443634259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46004.383443634259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46004.383443634259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46004.383443634259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46004.383443634259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46004.383443634259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46004.383443634259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46004.383443634259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46004.383443634259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46004.383443634259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46004.383443634259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46004.383443634259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46004.383443634259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46004.383443634259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46004.383443634259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46004.383443634259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46004.383443634259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46004.383443634259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46004.383443634259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46004.383443634259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46004.383443634259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46004.383443634259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46004.383443634259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46004.383443634259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46004.383443634259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46004.383443634259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46004.383443634259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46004.383443634259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46004.383443634259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46004.383443634259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46004.383443634259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46004.383443634259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46004.383443634259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46004.383443634259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46004.383443634259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46004.383443634259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46004.383443634259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46004.383443634259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46004.383443634259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46004.383443634259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46004.383443634259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46004.383443634259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46004.383443634259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46004.383443634259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46004.383443634259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46004.383443634259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46004.383443634259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46004.383443634259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46004.383443634259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46004.383443634259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46004.383443634259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46004.383443634259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46004.383443634259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46004.383443634259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46004.383443634259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46004.383443634259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46004.383443634259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46004.383443634259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46004.383443634259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46004.383443634259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46004.383443634259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46004.383443634259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46004.383443634259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46004.383443634259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46004.383443634259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46004.383443634259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46004.383443634259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46004.383443634259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46004.383443634259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46004.383443634259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46004.383443634259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46004.383443634259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46004.383443634259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46004.383443634259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46004.383443634259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46004.383443634259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46004.383443634259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46004.383443634259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46004.383443634259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46004.383443634259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46004.383443634259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46004.383443634259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46004.383443634259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46004.383443634259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46004.383443634259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46004.383443634259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46004.383443634259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46004.383443634259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46004.383443634259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46004.383443634259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46004.383443634259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46004.383443634259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46004.383443634259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46004.383443634259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46004.383443634259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46004.383443634259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46004.383443634259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46004.383443634259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46004.383443634259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46004.383443634259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46004.383443634259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46004.383443634259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46004.383443634259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46004.383443634259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46004.383443634259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46004.383443634259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46004.383443634259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46004.383443634259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46004.383443634259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46004.383443634259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46004.383443634259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46004.383443634259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46004.383443634259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46004.383443634259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46004.383443634259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46004.383443634259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46004.383443634259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46004.383443634259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46004.383443634259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46004.383443634259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46004.383443634259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46004.383443634259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46004.383443634259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46004.383443634259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46004.383443634259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46004.383443634259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46004.383443634259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46004.383443634259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46004.383443634259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46004.383443634259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46004.383443634259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46004.383443634259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46004.383443634259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46004.383443634259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46004.383443634259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46004.383443634259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46004.383443634259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46004.383443634259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46004.383443634259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46004.383443634259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46004.383443634259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46004.383443634259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46004.383443634259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46004.383443634259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46004.383443634259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46004.383443634259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46004.383443634259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46004.383443634259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46004.383443634259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46004.383443634259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46004.383443634259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46004.383443634259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46004.383443634259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46004.383443634259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46004.383443634259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46004.383443634259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46004.383443634259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46004.383443634259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46004.383443634259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46004.383443634259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46004.383443634259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46004.383443634259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46004.383443634259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46004.383443634259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46004.383443634259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46004.383443634259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46004.383443634259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46004.383443634259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46004.383443634259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46004.383443634259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46004.383443634259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46004.383443634259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46004.383443634259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46004.383443634259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46004.383443634259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46004.383443634259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46004.383443634259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46004.383443634259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46004.383443634259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46004.383443634259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46004.383443634259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46004.383443634259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46004.383443634259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46004.383443634259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46004.383443634259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46004.383443634259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46004.383443634259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46004.383443634259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46004.383443634259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46004.383443634259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46004.383443634259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46004.383443634259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46004.383443634259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46004.383443634259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46004.383443634259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46004.383443634259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46004.383443634259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46004.383443634259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46004.383443634259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46004.383443634259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46004.383443634259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46004.383443634259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46004.383443634259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46004.383443634259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46004.383443634259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46004.383443634259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46004.383443634259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46004.383443634259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46004.383443634259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46004.383443634259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46004.383443634259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46004.383443634259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46004.383443634259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46004.383443634259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46004.383443634259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46004.383443634259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46004.383443634259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46004.383443634259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46004.383443634259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46004.383443634259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46004.383443634259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46004.383443634259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46004.383443634259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46004.383443634259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46004.383443634259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46004.383443634259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46004.383443634259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46004.383443634259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46004.383443634259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46004.383443634259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46004.383443634259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46004.383443634259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46004.383443634259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46004.383443634259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46004.383443634259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46004.383443634259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46004.383443634259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46004.383443634259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46004.383443634259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46004.383443634259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46004.383443634259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46004.383443634259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46004.383443634259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46004.383443634259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46004.383443634259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46004.383443634259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46004.383443634259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46004.383443634259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46004.383443634259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46004.383443634259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46004.383443634259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46004.383443634259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46004.383443634259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46004.383443634259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46004.383443634259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46004.383443634259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46004.383443634259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46004.383443634259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46004.383443634259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46004.383443634259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46004.383443634259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46004.383443634259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46004.383443634259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46004.383443634259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46004.383443634259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46004.383443634259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46004.383443634259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46004.383443634259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46004.383443634259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46004.383443634259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46004.383443634259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46004.383443634259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46004.383443634259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46004.383443634259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46004.383443634259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46004.383443634259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46004.383443634259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46004.383443634259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46004.383443634259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46004.383443634259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46004.383443634259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46004.383443634259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46004.383443634259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46004.383443634259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46004.383443634259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46004.383443634259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46004.383443634259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46004.383443634259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46004.383443634259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46004.383443634259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46004.383443634259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46004.383443634259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46004.383443634259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46004.383443634259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46004.383443634259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46004.383443634259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46004.383443634259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46004.383443634259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46004.383443634259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46004.383443634259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46004.383443634259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46004.383443634259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46004.383443634259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46004.383443634259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46004.383443634259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46004.383443634259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46004.383443634259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46004.383443634259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46004.383443634259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46004.383443634259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46004.383443634259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46004.383443634259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46004.383443634259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46004.383443634259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46004.383443634259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46004.383443634259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46004.383443634259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46004.383443634259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46004.383443634259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46004.383443634259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46004.383443634259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46004.383443634259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46004.383443634259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46004.383443634259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46004.383443634259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46004.383443634259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46004.383443634259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46004.383443634259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46004.383443634259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46004.383443634259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46004.383443634259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46004.383443634259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46004.383443634259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46004.383443634259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46004.383443634259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46004.383443634259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46004.383443634259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46004.383443634259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46004.383443634259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46004.383443634259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46004.383443634259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46004.383443634259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46004.383443634259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46004.383443634259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46004.383443634259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46004.383443634259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46004.383443634259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46004.383443634259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46004.383443634259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46004.383443634259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46004.383443634259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46004.383443634259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46004.383443634259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46004.383443634259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46004.383443634259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46004.383443634259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46004.383443634259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46004.383443634259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46004.383443634259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46004.383443634259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46004.383443634259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46004.383443634259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46004.383443634259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46004.383443634259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46004.383443634259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46004.383443634259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46004.383443634259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46004.383443634259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46004.383443634259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46004.383443634259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46004.383443634259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46004.383443634259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46004.383443634259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46004.383443634259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46004.383443634259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46004.383443634259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46004.383443634259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46004.383443634259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46004.383443634259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46004.383443634259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46004.383443634259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46004.383443634259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46004.383443634259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46004.383443634259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46004.383443634259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46004.383443634259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46004.383443634259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46004.383443634259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46004.383443634259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46004.383443634259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46004.383443634259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46004.383443634259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46004.383443634259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46004.383443634259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46004.383443634259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46004.383443634259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46004.383443634259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46004.383443634259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46004.383443634259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46004.383443634259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46004.383443634259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46004.383443634259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46004.383443634259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46004.383443634259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46004.383443634259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46004.383443634259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46004.383443634259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46004.383443634259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46004.383443634259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46004.383443634259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46004.383443634259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46004.383443634259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46004.383443634259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46004.383443634259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46004.383443634259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46004.383443634259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46004.383443634259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46004.383443634259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46004.383443634259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46004.383443634259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46004.383443634259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46004.383443634259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46004.383443634259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46004.383443634259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46004.383443634259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46004.383443634259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46004.383443634259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46004.383443634259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46004.383443634259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46004.383443634259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46004.383443634259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46004.383443634259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46004.383443634259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46004.383443634259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46004.383443634259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46004.383443634259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46004.383443634259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46004.383443634259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46004.383443634259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46004.383443634259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46004.383443634259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46004.383443634259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46004.383443634259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46004.383443634259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46004.383443634259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46004.383443634259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46004.383443634259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46004.383443634259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46004.383443634259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46004.383443634259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46004.383443634259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46004.383443634259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46004.383443634259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46004.383443634259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46004.383443634259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46004.383443634259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46004.383443634259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46004.383443634259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46004.383443634259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46004.383443634259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46004.383443634259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46004.383443634259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46004.383443634259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46004.383443634259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46004.383443634259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46004.383443634259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46004.383443634259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46004.383443634259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46004.383443634259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46004.383443634259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46004.383443634259</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300.90272604166239</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5.5893001157382969</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8.4436342585831881E-3</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46004.383443634259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46004.383443634259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46004.383443634259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46004.383443634259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46004.383443634259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46004.383443634259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46004.383443634259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46004.383443634259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46004.383443634259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46004.383443634259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46004.383443634259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46004.383443634259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46004.383443634259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46004.383443634259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46004.383443634259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46004.383443634259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46004.383443634259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46004.383443634259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46004.383443634259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46004.383443634259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46004.383443634259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46004.383443634259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46004.383443634259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46004.383443634259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46004.383443634259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46004.383443634259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46004.383443634259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46004.383443634259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46004.383443634259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46004.383443634259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46004.383443634259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46004.383443634259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46004.383443634259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46004.383443634259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46004.383443634259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46004.383443634259</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4" sqref="E14"/>
    </sheetView>
  </sheetViews>
  <sheetFormatPr defaultColWidth="11.19921875" defaultRowHeight="15"/>
  <cols>
    <col min="1" max="1" width="20"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112.55138344907027</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78.194566319441947</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55.722332523146179</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23.010145023145014</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7.2759552083298331</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2.2639297453715699</v>
      </c>
      <c r="H7" s="38">
        <v>46002.086875000001</v>
      </c>
      <c r="I7" s="37" t="str">
        <f>IFERROR(VLOOKUP(D7,[1]DB!A:F,6,0),"")</f>
        <v>SCECO</v>
      </c>
      <c r="J7" s="37" t="str">
        <f>IFERROR(VLOOKUP(D7,[1]DB!A:G,7,0),"")</f>
        <v>Good</v>
      </c>
      <c r="K7" s="37" t="s">
        <v>39147</v>
      </c>
      <c r="L7" s="37" t="str">
        <f>IFERROR(VLOOKUP(D7,[1]DB!A:I,9,0),"")</f>
        <v>Latis</v>
      </c>
      <c r="M7" s="37"/>
    </row>
    <row r="8" spans="1:13">
      <c r="A8" s="151"/>
      <c r="B8" s="37" t="str">
        <f>IFERROR(VLOOKUP(D8,[1]DB!A:K,11,0),"")</f>
        <v/>
      </c>
      <c r="C8" s="151"/>
      <c r="D8" s="151"/>
      <c r="E8" s="151"/>
      <c r="F8" s="152"/>
      <c r="G8" s="153">
        <f t="shared" ref="G8:G53" ca="1" si="3">IFERROR(NOW()-F8,"")</f>
        <v>46004.383443634259</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46004.383443634259</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46004.383443634259</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46004.383443634259</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46004.383443634259</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46004.383443634259</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46004.383443634259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46004.383443634259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46004.383443634259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46004.383443634259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46004.383443634259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46004.383443634259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46004.383443634259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46004.383443634259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46004.383443634259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46004.383443634259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46004.383443634259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46004.383443634259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46004.383443634259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46004.383443634259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46004.383443634259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46004.383443634259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46004.383443634259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46004.383443634259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46004.383443634259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46004.383443634259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46004.383443634259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46004.383443634259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46004.383443634259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46004.383443634259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46004.383443634259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46004.383443634259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46004.383443634259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46004.383443634259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46004.383443634259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46004.383443634259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46004.383443634259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46004.383443634259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46004.383443634259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46004.383443634259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46004.383443634259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46004.383443634259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46004.383443634259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46004.383443634259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46004.383443634259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46004.383443634259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46004.383443634259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46004.383443634259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46004.383443634259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46004.383443634259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46004.383443634259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46004.383443634259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46004.383443634259</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2"/>
  <sheetViews>
    <sheetView workbookViewId="0">
      <selection activeCell="K10" sqref="K10"/>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39148</v>
      </c>
      <c r="B2" s="114" t="str">
        <f>IFERROR(VLOOKUP(D2,DB!A:K,11,0),"")</f>
        <v>R6</v>
      </c>
      <c r="C2" s="115">
        <v>1</v>
      </c>
      <c r="D2" s="114" t="s">
        <v>30983</v>
      </c>
      <c r="E2" s="136" t="s">
        <v>39106</v>
      </c>
      <c r="F2" s="116">
        <v>46004.146354166667</v>
      </c>
      <c r="G2" s="72">
        <f t="shared" ref="G2:G40" ca="1" si="0">IFERROR(NOW()-F2,"-")</f>
        <v>0.23708946759143146</v>
      </c>
      <c r="H2" s="116">
        <v>46004.234780092593</v>
      </c>
      <c r="I2" s="114" t="str">
        <f>IFERROR(VLOOKUP(D2,DB!A:F,6,0),"")</f>
        <v>SCECO</v>
      </c>
      <c r="J2" s="114" t="str">
        <f>IFERROR(VLOOKUP(D2,DB!A:G,7,0),"")</f>
        <v>Dead</v>
      </c>
      <c r="K2" s="117" t="s">
        <v>39149</v>
      </c>
      <c r="L2" s="131" t="str">
        <f>IFERROR(VLOOKUP(D2,DB!A:I,9,0),"")</f>
        <v>Latis</v>
      </c>
    </row>
    <row r="3" spans="1:16382" ht="31.5" customHeight="1">
      <c r="A3" s="113" t="s">
        <v>39150</v>
      </c>
      <c r="B3" s="114" t="str">
        <f>IFERROR(VLOOKUP(D3,DB!A:K,11,0),"")</f>
        <v>R6</v>
      </c>
      <c r="C3" s="115">
        <v>1</v>
      </c>
      <c r="D3" s="114" t="s">
        <v>34924</v>
      </c>
      <c r="E3" s="136" t="s">
        <v>39106</v>
      </c>
      <c r="F3" s="116">
        <v>46004.33121527778</v>
      </c>
      <c r="G3" s="72">
        <f t="shared" ca="1" si="0"/>
        <v>5.2228356478735805E-2</v>
      </c>
      <c r="H3" s="116">
        <v>46004.331180555557</v>
      </c>
      <c r="I3" s="114" t="str">
        <f>IFERROR(VLOOKUP(D3,DB!A:F,6,0),"")</f>
        <v>SCECO</v>
      </c>
      <c r="J3" s="114" t="str">
        <f>IFERROR(VLOOKUP(D3,DB!A:G,7,0),"")</f>
        <v>In progress</v>
      </c>
      <c r="K3" s="117" t="s">
        <v>39151</v>
      </c>
      <c r="L3" s="131" t="str">
        <f>IFERROR(VLOOKUP(D3,DB!A:I,9,0),"")</f>
        <v>Latis</v>
      </c>
    </row>
    <row r="4" spans="1:16382" ht="31.5" customHeight="1">
      <c r="A4" s="113"/>
      <c r="B4" s="114" t="str">
        <f>IFERROR(VLOOKUP(D4,DB!A:K,11,0),"")</f>
        <v/>
      </c>
      <c r="C4" s="115"/>
      <c r="D4" s="114"/>
      <c r="E4" s="136"/>
      <c r="F4" s="116"/>
      <c r="G4" s="72">
        <f t="shared" ca="1" si="0"/>
        <v>46004.383443634259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46004.383443634259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46004.383443634259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46004.383443634259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46004.383443634259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46004.383443634259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46004.383443634259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46004.383443634259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46004.383443634259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46004.383443634259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46004.383443634259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46004.383443634259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46004.383443634259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46004.383443634259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46004.383443634259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46004.383443634259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46004.383443634259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46004.383443634259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46004.383443634259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46004.383443634259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46004.383443634259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46004.383443634259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46004.383443634259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46004.383443634259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46004.383443634259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46004.383443634259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46004.383443634259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46004.383443634259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46004.383443634259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46004.383443634259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46004.383443634259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46004.383443634259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46004.383443634259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46004.383443634259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46004.383443634259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46004.383443634259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46004.383443634259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ref="G41:G104" ca="1" si="1">IFERROR(NOW()-F41,"-")</f>
        <v>46004.383443634259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46004.383443634259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46004.383443634259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46004.383443634259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46004.383443634259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46004.383443634259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46004.383443634259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46004.383443634259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46004.383443634259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46004.383443634259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46004.383443634259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46004.383443634259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46004.383443634259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46004.383443634259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46004.383443634259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46004.383443634259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46004.383443634259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46004.383443634259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46004.383443634259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46004.383443634259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46004.383443634259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46004.383443634259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46004.383443634259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46004.383443634259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46004.383443634259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46004.383443634259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46004.383443634259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46004.383443634259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46004.383443634259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46004.383443634259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46004.383443634259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46004.383443634259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46004.383443634259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46004.383443634259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46004.383443634259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46004.383443634259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46004.383443634259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46004.383443634259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46004.383443634259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46004.383443634259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46004.383443634259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46004.383443634259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46004.383443634259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46004.383443634259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46004.383443634259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46004.383443634259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46004.383443634259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46004.383443634259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46004.383443634259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46004.383443634259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46004.383443634259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46004.383443634259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46004.383443634259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46004.383443634259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46004.383443634259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46004.383443634259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46004.383443634259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46004.383443634259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46004.383443634259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46004.383443634259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46004.383443634259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46004.383443634259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46004.383443634259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46004.383443634259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ref="G105:G168" ca="1" si="2">IFERROR(NOW()-F105,"-")</f>
        <v>46004.383443634259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46004.383443634259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46004.383443634259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46004.383443634259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46004.383443634259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46004.383443634259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46004.383443634259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46004.383443634259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46004.383443634259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46004.383443634259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46004.383443634259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46004.383443634259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46004.383443634259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46004.383443634259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46004.383443634259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46004.383443634259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46004.383443634259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46004.383443634259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46004.383443634259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46004.383443634259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46004.383443634259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46004.383443634259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46004.383443634259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46004.383443634259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46004.383443634259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46004.383443634259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46004.383443634259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46004.383443634259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46004.383443634259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46004.383443634259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46004.383443634259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46004.383443634259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46004.383443634259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46004.383443634259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46004.383443634259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46004.383443634259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46004.383443634259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46004.383443634259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46004.383443634259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46004.383443634259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46004.383443634259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46004.383443634259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46004.383443634259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46004.383443634259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46004.383443634259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46004.383443634259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46004.383443634259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46004.383443634259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46004.383443634259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46004.383443634259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46004.383443634259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46004.383443634259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46004.383443634259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46004.383443634259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46004.383443634259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46004.383443634259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46004.383443634259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46004.383443634259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46004.383443634259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46004.383443634259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46004.383443634259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46004.383443634259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46004.383443634259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46004.383443634259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ref="G169:G232" ca="1" si="3">IFERROR(NOW()-F169,"-")</f>
        <v>46004.383443634259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46004.383443634259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46004.383443634259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46004.383443634259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46004.383443634259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46004.383443634259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46004.383443634259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46004.383443634259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46004.383443634259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46004.383443634259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46004.383443634259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46004.383443634259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46004.383443634259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46004.383443634259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46004.383443634259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46004.383443634259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46004.383443634259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46004.383443634259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46004.383443634259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46004.383443634259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46004.383443634259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46004.383443634259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46004.383443634259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46004.383443634259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46004.383443634259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46004.383443634259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46004.383443634259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46004.383443634259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46004.383443634259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46004.383443634259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46004.383443634259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46004.383443634259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46004.383443634259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46004.383443634259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46004.383443634259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46004.383443634259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46004.383443634259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46004.383443634259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46004.383443634259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46004.383443634259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46004.383443634259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46004.383443634259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46004.383443634259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46004.383443634259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46004.383443634259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46004.383443634259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46004.383443634259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46004.383443634259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46004.383443634259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46004.383443634259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46004.383443634259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46004.383443634259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46004.383443634259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46004.383443634259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46004.383443634259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46004.383443634259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46004.383443634259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46004.383443634259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46004.383443634259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46004.383443634259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46004.383443634259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46004.383443634259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46004.383443634259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46004.383443634259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ref="G233:G296" ca="1" si="4">IFERROR(NOW()-F233,"-")</f>
        <v>46004.383443634259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46004.383443634259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46004.383443634259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46004.383443634259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46004.383443634259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46004.383443634259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46004.383443634259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46004.383443634259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46004.383443634259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46004.383443634259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46004.383443634259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46004.383443634259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46004.383443634259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46004.383443634259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46004.383443634259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46004.383443634259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46004.383443634259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46004.383443634259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46004.383443634259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46004.383443634259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46004.383443634259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46004.383443634259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46004.383443634259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46004.383443634259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46004.383443634259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46004.383443634259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46004.383443634259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46004.383443634259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46004.383443634259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46004.383443634259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46004.383443634259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46004.383443634259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46004.383443634259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46004.383443634259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46004.383443634259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46004.383443634259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46004.383443634259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46004.383443634259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46004.383443634259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46004.383443634259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46004.383443634259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46004.383443634259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46004.383443634259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46004.383443634259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46004.383443634259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46004.383443634259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46004.383443634259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46004.383443634259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46004.383443634259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46004.383443634259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46004.383443634259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46004.383443634259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46004.383443634259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46004.383443634259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46004.383443634259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46004.383443634259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46004.383443634259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46004.383443634259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46004.383443634259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46004.383443634259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46004.383443634259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46004.383443634259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46004.383443634259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46004.383443634259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ref="G297:G360" ca="1" si="5">IFERROR(NOW()-F297,"-")</f>
        <v>46004.383443634259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46004.383443634259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46004.383443634259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46004.383443634259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46004.383443634259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46004.383443634259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46004.383443634259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46004.383443634259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46004.383443634259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46004.383443634259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46004.383443634259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46004.383443634259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46004.383443634259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46004.383443634259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46004.383443634259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46004.383443634259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46004.383443634259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46004.383443634259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46004.383443634259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46004.383443634259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46004.383443634259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46004.383443634259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46004.383443634259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46004.383443634259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46004.383443634259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46004.383443634259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46004.383443634259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46004.383443634259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46004.383443634259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46004.383443634259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46004.383443634259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46004.383443634259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46004.383443634259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46004.383443634259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46004.383443634259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46004.383443634259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46004.383443634259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46004.383443634259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46004.383443634259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46004.383443634259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46004.383443634259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46004.383443634259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46004.383443634259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46004.383443634259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46004.383443634259</v>
      </c>
      <c r="H341" s="116"/>
      <c r="I341" s="114" t="str">
        <f>IFERROR(VLOOKUP(D341,DB!A:F,6,0),"")</f>
        <v/>
      </c>
      <c r="J341" s="114" t="str">
        <f>IFERROR(VLOOKUP(D341,DB!A:G,7,0),"")</f>
        <v/>
      </c>
      <c r="K341" s="117"/>
      <c r="L341" s="131" t="str">
        <f>IFERROR(VLOOKUP(D341,DB!A:I,9,0),"")</f>
        <v/>
      </c>
    </row>
    <row r="342" spans="1:12" ht="31.5" customHeight="1">
      <c r="A342" s="137"/>
      <c r="B342" s="138" t="str">
        <f>IFERROR(VLOOKUP(D342,DB!A:K,11,0),"")</f>
        <v/>
      </c>
      <c r="C342" s="139"/>
      <c r="D342" s="138"/>
      <c r="E342" s="136"/>
      <c r="F342" s="140"/>
      <c r="G342" s="141">
        <f t="shared" ca="1" si="5"/>
        <v>46004.383443634259</v>
      </c>
      <c r="H342" s="140"/>
      <c r="I342" s="138" t="str">
        <f>IFERROR(VLOOKUP(D342,DB!A:F,6,0),"")</f>
        <v/>
      </c>
      <c r="J342" s="138" t="str">
        <f>IFERROR(VLOOKUP(D342,DB!A:G,7,0),"")</f>
        <v/>
      </c>
      <c r="K342" s="142"/>
      <c r="L342" s="143" t="str">
        <f>IFERROR(VLOOKUP(D342,DB!A:I,9,0),"")</f>
        <v/>
      </c>
    </row>
  </sheetData>
  <dataValidations count="2">
    <dataValidation allowBlank="1" showInputMessage="1" showErrorMessage="1" sqref="E1" xr:uid="{9E1BC488-8814-4F8A-8DBE-742B3278AB71}"/>
    <dataValidation type="list" allowBlank="1" showInputMessage="1" showErrorMessage="1" sqref="E2:E3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2025-12-13T06:13:32Z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